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65266" windowWidth="12120" windowHeight="9120" activeTab="2"/>
  </bookViews>
  <sheets>
    <sheet name="ДОХОДЫ" sheetId="1" r:id="rId1"/>
    <sheet name="РАСХОДЫ" sheetId="2" r:id="rId2"/>
    <sheet name="ИСТОЧНИКИ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<sst xmlns="http://schemas.openxmlformats.org/spreadsheetml/2006/main" count="373" uniqueCount="203">
  <si>
    <t>Наименование показателя</t>
  </si>
  <si>
    <t>Код дохода по КД</t>
  </si>
  <si>
    <t xml:space="preserve">Доходы, утвержденные законом о бюджете, нормативными правовыми актами о бюджете </t>
  </si>
  <si>
    <t xml:space="preserve">Исполнено </t>
  </si>
  <si>
    <t xml:space="preserve">Неисполненные назначения </t>
  </si>
  <si>
    <t>ДОХОДЫ БЮДЖЕТА - ВСЕГО</t>
  </si>
  <si>
    <t>Налог на имущество физических лиц, зачисляемый в бюджеты поселений.</t>
  </si>
  <si>
    <t>Форма по ОКУД</t>
  </si>
  <si>
    <t xml:space="preserve">Наименование органа, организующего </t>
  </si>
  <si>
    <t>КОДЫ</t>
  </si>
  <si>
    <t xml:space="preserve">Дата </t>
  </si>
  <si>
    <t>по ОКПО</t>
  </si>
  <si>
    <t xml:space="preserve">МЕСЯЧНЫЙ ОТЧЕТ ОБ ИСПОЛНЕНИИ БЮДЖЕТА </t>
  </si>
  <si>
    <t>1. Доходы бюджета</t>
  </si>
  <si>
    <r>
      <t xml:space="preserve">Наименование бюджета: </t>
    </r>
    <r>
      <rPr>
        <b/>
        <u val="single"/>
        <sz val="10"/>
        <rFont val="Times New Roman"/>
        <family val="1"/>
      </rPr>
      <t>СЕЛЬСКИЙ</t>
    </r>
  </si>
  <si>
    <r>
      <t xml:space="preserve">Периодичность: </t>
    </r>
    <r>
      <rPr>
        <b/>
        <u val="single"/>
        <sz val="10"/>
        <rFont val="Times New Roman"/>
        <family val="1"/>
      </rPr>
      <t>МЕСЯЧНАЯ</t>
    </r>
  </si>
  <si>
    <r>
      <t xml:space="preserve">Единица измерения: </t>
    </r>
    <r>
      <rPr>
        <b/>
        <u val="single"/>
        <sz val="10"/>
        <rFont val="Times New Roman"/>
        <family val="1"/>
      </rPr>
      <t>РУБ.</t>
    </r>
  </si>
  <si>
    <t>Наименование</t>
  </si>
  <si>
    <t xml:space="preserve"> показателя</t>
  </si>
  <si>
    <t>КОД</t>
  </si>
  <si>
    <t>Бюджетные ассигнования, утвержденные законом о бюджете, нормативными правовыми  актами о бюджете</t>
  </si>
  <si>
    <t>Лимиты бюджетных обязательств</t>
  </si>
  <si>
    <t>Исполнено</t>
  </si>
  <si>
    <t>Неисполненные назначения</t>
  </si>
  <si>
    <t>ППП</t>
  </si>
  <si>
    <t>ФКР</t>
  </si>
  <si>
    <t>КЦСР</t>
  </si>
  <si>
    <t>КВР</t>
  </si>
  <si>
    <t>ЭКР</t>
  </si>
  <si>
    <t>по ассигнованиям</t>
  </si>
  <si>
    <t>по лимитам бюджетных обязательств</t>
  </si>
  <si>
    <t>в том числе:</t>
  </si>
  <si>
    <t>Результат исполнения бюджета (дефицит - ; профицит +)</t>
  </si>
  <si>
    <t>000</t>
  </si>
  <si>
    <t>0000</t>
  </si>
  <si>
    <t>0104</t>
  </si>
  <si>
    <t>001</t>
  </si>
  <si>
    <t>225</t>
  </si>
  <si>
    <t>0502</t>
  </si>
  <si>
    <t>223</t>
  </si>
  <si>
    <t>Код строки</t>
  </si>
  <si>
    <t>Код источника финансирования по КИВФ, КИВнФ</t>
  </si>
  <si>
    <t xml:space="preserve">Источники финансирования, утвержденные сводной бюджетной </t>
  </si>
  <si>
    <t xml:space="preserve">росписью </t>
  </si>
  <si>
    <t>Источники финансирования дефицита бюджета - всего</t>
  </si>
  <si>
    <t xml:space="preserve">источники внутреннего финансирования бюджета </t>
  </si>
  <si>
    <t>из них:</t>
  </si>
  <si>
    <t xml:space="preserve">Остатки на начало года. </t>
  </si>
  <si>
    <t xml:space="preserve">источники внешнего финансирования бюджета </t>
  </si>
  <si>
    <t>Оборотная кассовая наличность.</t>
  </si>
  <si>
    <t>Отметка ответственного исполнителя органа, осуществляющего кассовое обслуживание бюджета</t>
  </si>
  <si>
    <t xml:space="preserve">                                    (должность)                                                (подпись)                                                   (расшифровка подписи)</t>
  </si>
  <si>
    <t>2. РАСХОДЫ БЮДЖЕТА</t>
  </si>
  <si>
    <t xml:space="preserve">3. Источники финансирования дефицита бюджетов </t>
  </si>
  <si>
    <t>211</t>
  </si>
  <si>
    <t>213</t>
  </si>
  <si>
    <t>Функционирование  местных администраций              -                                  итого:</t>
  </si>
  <si>
    <t>Первичный воинский учет                                                                                                 итого</t>
  </si>
  <si>
    <t>РАСХОДЫ БЮДЖЕТА  ВСЕГО:</t>
  </si>
  <si>
    <t>Мероприятия в области спорта и физической культуры                 итого:</t>
  </si>
  <si>
    <r>
      <t>Коммунальное хозяйство (</t>
    </r>
    <r>
      <rPr>
        <b/>
        <i/>
        <sz val="11"/>
        <rFont val="Times New Roman"/>
        <family val="1"/>
      </rPr>
      <t>ЖКХ</t>
    </r>
    <r>
      <rPr>
        <b/>
        <sz val="11"/>
        <rFont val="Times New Roman"/>
        <family val="1"/>
      </rPr>
      <t>)                       итого:</t>
    </r>
  </si>
  <si>
    <t>НДФЛ с доходов, полученных от долевого участиея в деятельности организаций</t>
  </si>
  <si>
    <t>НДФЛс доходов, облагаемых по налоговой ставке,установ. пунк.1 ст.224 НК РФ.</t>
  </si>
  <si>
    <t>Единый сельскохозяйственный налог</t>
  </si>
  <si>
    <t>в том числе: Собственные доходы итого:    из них:</t>
  </si>
  <si>
    <r>
      <t>Дотации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бюджетам  поселений.</t>
    </r>
  </si>
  <si>
    <t xml:space="preserve">Земельный налог,взимаемый по ставке установленный п/п 1 п 1 ст. 394 НК РФ, зачисляемый в бюджеты поселений. </t>
  </si>
  <si>
    <t xml:space="preserve">Земельный налог,взимаемый по ставке установленный п/п 2 п 1 ст. 394 НК РФ, зачисляемый в бюджеты поселений. </t>
  </si>
  <si>
    <t>Кассовый расход за месяц</t>
  </si>
  <si>
    <t>в т.ч. Безвозмездные поступления итого:    из них:</t>
  </si>
  <si>
    <t>226</t>
  </si>
  <si>
    <t>0500</t>
  </si>
  <si>
    <t>0000000</t>
  </si>
  <si>
    <t>0503</t>
  </si>
  <si>
    <t>500</t>
  </si>
  <si>
    <t>310</t>
  </si>
  <si>
    <t>0203</t>
  </si>
  <si>
    <t>ВУС</t>
  </si>
  <si>
    <t>ЗАГС</t>
  </si>
  <si>
    <t>182 1 06 01 030 10 1000 110</t>
  </si>
  <si>
    <t>1101</t>
  </si>
  <si>
    <t>182 1 01 02 020 01 1000 110</t>
  </si>
  <si>
    <t>Прочие неналоговые доходы</t>
  </si>
  <si>
    <t>Остатки на конец отчетного периода.       в т.ч.</t>
  </si>
  <si>
    <t>182 1 01 02 010 01 1000 110</t>
  </si>
  <si>
    <t>уличное освещение</t>
  </si>
  <si>
    <t>182 1 05 03 010 01 1000 110</t>
  </si>
  <si>
    <r>
      <t xml:space="preserve">исполнение бюджета:  </t>
    </r>
    <r>
      <rPr>
        <b/>
        <u val="single"/>
        <sz val="12"/>
        <rFont val="Times New Roman"/>
        <family val="1"/>
      </rPr>
      <t>АДМИНИСТРАЦИЯ       МО  "с/с Новокаякентский "</t>
    </r>
    <r>
      <rPr>
        <sz val="10"/>
        <rFont val="Times New Roman"/>
        <family val="1"/>
      </rPr>
      <t xml:space="preserve">        </t>
    </r>
  </si>
  <si>
    <t>Резервный фонд</t>
  </si>
  <si>
    <t>0111</t>
  </si>
  <si>
    <t>221</t>
  </si>
  <si>
    <t>121</t>
  </si>
  <si>
    <t>242</t>
  </si>
  <si>
    <t>244</t>
  </si>
  <si>
    <t>851</t>
  </si>
  <si>
    <t>852</t>
  </si>
  <si>
    <t xml:space="preserve">  </t>
  </si>
  <si>
    <t>870</t>
  </si>
  <si>
    <t>Функционирование глав  местных администраций              -                                  итого:</t>
  </si>
  <si>
    <t>0102</t>
  </si>
  <si>
    <t>Собствен. доходы</t>
  </si>
  <si>
    <t>дотации</t>
  </si>
  <si>
    <t>182 1 06 01 030 10 2100 110</t>
  </si>
  <si>
    <t>182 1 06 06 033 10 1000 110</t>
  </si>
  <si>
    <t>182 1 06 06 043 10 1000 110</t>
  </si>
  <si>
    <t>182 1 06 06 043 10 2100 110</t>
  </si>
  <si>
    <t>129</t>
  </si>
  <si>
    <t>0</t>
  </si>
  <si>
    <t>243</t>
  </si>
  <si>
    <t>182 1 06 06 033 10 2100 110</t>
  </si>
  <si>
    <t>8810020000</t>
  </si>
  <si>
    <t>8820020000</t>
  </si>
  <si>
    <t>9990020680</t>
  </si>
  <si>
    <t>9980051180</t>
  </si>
  <si>
    <t>0000000000</t>
  </si>
  <si>
    <t>9990005000</t>
  </si>
  <si>
    <t xml:space="preserve">строительство </t>
  </si>
  <si>
    <t>строительство</t>
  </si>
  <si>
    <t>9990001000</t>
  </si>
  <si>
    <t>Благоустройство</t>
  </si>
  <si>
    <t>9990002000</t>
  </si>
  <si>
    <t>9990003000</t>
  </si>
  <si>
    <t>2420200590</t>
  </si>
  <si>
    <t>Земельный налог,взимаемый по ставке установленный</t>
  </si>
  <si>
    <t>Земельный налог,</t>
  </si>
  <si>
    <t>182 1 01 02 010 01 3000 110</t>
  </si>
  <si>
    <t>страх.возм.</t>
  </si>
  <si>
    <t>182 1 05 03 010 01 4000 110</t>
  </si>
  <si>
    <t>182 1 06 06 033 10 4000 110</t>
  </si>
  <si>
    <t>182 106 06 043 10 4000 110</t>
  </si>
  <si>
    <t>Земельный налог</t>
  </si>
  <si>
    <t>182 1 01 02 030 01 1000 110</t>
  </si>
  <si>
    <t>Пенсионное обеспечение                итого:</t>
  </si>
  <si>
    <t>1001</t>
  </si>
  <si>
    <t>2210728960</t>
  </si>
  <si>
    <t>312</t>
  </si>
  <si>
    <t>в т.ч.:допл. к пенсии муниципальных  служащих</t>
  </si>
  <si>
    <t>Межевание земельных участков</t>
  </si>
  <si>
    <t>0412</t>
  </si>
  <si>
    <t>313</t>
  </si>
  <si>
    <t>182 1 05 03 010 01 2100 110</t>
  </si>
  <si>
    <t>182 1 01 02 020 01 2100 110</t>
  </si>
  <si>
    <t xml:space="preserve"> </t>
  </si>
  <si>
    <t>182 106 06 033 10 3000 110</t>
  </si>
  <si>
    <t>182 1 01 02 010 01 4000 110</t>
  </si>
  <si>
    <t>Налог на имущество</t>
  </si>
  <si>
    <t xml:space="preserve">Транспортный налог </t>
  </si>
  <si>
    <t xml:space="preserve"> Дотации бюджетам  поселений  на повышение.</t>
  </si>
  <si>
    <t>001 2 02 15001 10 0000 150</t>
  </si>
  <si>
    <t>000 2 02 35118 10 0000 150</t>
  </si>
  <si>
    <t>001 1 17 05 050 10 0000 180</t>
  </si>
  <si>
    <t>Социальная политика</t>
  </si>
  <si>
    <t>1003</t>
  </si>
  <si>
    <t>2230871370</t>
  </si>
  <si>
    <t>360</t>
  </si>
  <si>
    <t>262</t>
  </si>
  <si>
    <t>Социальная помощь</t>
  </si>
  <si>
    <t>Доход от продажи земельных участков находящихся в собств. сельских поселений</t>
  </si>
  <si>
    <t>001 1 14 06 025 10 0000 430</t>
  </si>
  <si>
    <t>001 202 15009 10 00001 50</t>
  </si>
  <si>
    <t>Невыясненные поступления поселений</t>
  </si>
  <si>
    <t>Аренда за земельные участки</t>
  </si>
  <si>
    <t>296</t>
  </si>
  <si>
    <t>346</t>
  </si>
  <si>
    <t>291</t>
  </si>
  <si>
    <t>343</t>
  </si>
  <si>
    <t xml:space="preserve">Руководитель   ________________         Агаев Ш.К.
</t>
  </si>
  <si>
    <t>182 1 06 01 030 10 3000 110</t>
  </si>
  <si>
    <t>______________      ___________________     _____________________      «_____»_______________2020г.</t>
  </si>
  <si>
    <t xml:space="preserve">Выборы </t>
  </si>
  <si>
    <t>0107</t>
  </si>
  <si>
    <t>9900010050</t>
  </si>
  <si>
    <t xml:space="preserve">Главный бухгалтер   ________________     Хасаева Г.К.
</t>
  </si>
  <si>
    <t>Дорожная деятельность</t>
  </si>
  <si>
    <t>0409</t>
  </si>
  <si>
    <t>1530020760</t>
  </si>
  <si>
    <t>182 1 01 02 010 01 2100 110</t>
  </si>
  <si>
    <t>297</t>
  </si>
  <si>
    <t>880</t>
  </si>
  <si>
    <t>182 1 01 02 030 01 2100 110</t>
  </si>
  <si>
    <t>001 111 0 5025 10 0000 120</t>
  </si>
  <si>
    <t>Переч  бюдж посел. излиш. упл. сум нал</t>
  </si>
  <si>
    <t>001 2 08 05 000 10 0000 150</t>
  </si>
  <si>
    <r>
      <t xml:space="preserve"> </t>
    </r>
    <r>
      <rPr>
        <b/>
        <u val="single"/>
        <sz val="10"/>
        <rFont val="Times New Roman"/>
        <family val="1"/>
      </rPr>
      <t xml:space="preserve">Субвенции  </t>
    </r>
    <r>
      <rPr>
        <sz val="10"/>
        <rFont val="Times New Roman"/>
        <family val="1"/>
      </rPr>
      <t>ВУС</t>
    </r>
  </si>
  <si>
    <t>182 1 01 02 020 01 3000 110</t>
  </si>
  <si>
    <t>853</t>
  </si>
  <si>
    <t>292</t>
  </si>
  <si>
    <t>001 1 17 01 050 10 0000 180</t>
  </si>
  <si>
    <t>226-0</t>
  </si>
  <si>
    <t>290-0</t>
  </si>
  <si>
    <t>225-0</t>
  </si>
  <si>
    <t>247</t>
  </si>
  <si>
    <t>340-23920</t>
  </si>
  <si>
    <t>на  « 01 » апреля 2021г</t>
  </si>
  <si>
    <t>«02» апреля 2021г.</t>
  </si>
  <si>
    <t>71750-52719=</t>
  </si>
  <si>
    <t>242-2632</t>
  </si>
  <si>
    <t>244-73567</t>
  </si>
  <si>
    <t>247-6775,85</t>
  </si>
  <si>
    <t>226-49647</t>
  </si>
  <si>
    <t>223-44681,31</t>
  </si>
  <si>
    <t>225-162309</t>
  </si>
  <si>
    <t>340-47380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</si>
</sst>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</numFmts>
  <fonts count="5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 Cyr"/>
      <family val="0"/>
    </font>
    <font>
      <b/>
      <u val="single"/>
      <sz val="12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sz val="8"/>
      <color rgb="FF000000"/>
      <name val="Verdan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0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5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2" applyNumberFormat="0" applyAlignment="0" applyProtection="0"/>
    <xf numFmtId="0" fontId="45" fillId="24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9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5" borderId="7" applyNumberFormat="0" applyAlignment="0" applyProtection="0"/>
    <xf numFmtId="0" fontId="22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18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29" borderId="0" applyNumberFormat="0" applyBorder="0" applyAlignment="0" applyProtection="0"/>
  </cellStyleXfs>
  <cellXfs count="190">
    <xf numFmtId="0" fontId="0" fillId="0" borderId="0" xfId="0" applyAlignment="1">
      <alignment/>
    </xf>
    <xf numFmtId="0" fontId="7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2" fontId="6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1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right" vertical="top" wrapText="1"/>
    </xf>
    <xf numFmtId="49" fontId="4" fillId="0" borderId="17" xfId="0" applyNumberFormat="1" applyFont="1" applyFill="1" applyBorder="1" applyAlignment="1">
      <alignment horizontal="center" wrapText="1"/>
    </xf>
    <xf numFmtId="0" fontId="1" fillId="0" borderId="18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right" vertical="top" wrapText="1"/>
    </xf>
    <xf numFmtId="0" fontId="3" fillId="0" borderId="16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0" fillId="0" borderId="0" xfId="0" applyFont="1" applyFill="1" applyAlignment="1">
      <alignment horizontal="right"/>
    </xf>
    <xf numFmtId="0" fontId="8" fillId="0" borderId="12" xfId="0" applyFont="1" applyFill="1" applyBorder="1" applyAlignment="1">
      <alignment vertical="top" wrapText="1"/>
    </xf>
    <xf numFmtId="2" fontId="7" fillId="0" borderId="12" xfId="0" applyNumberFormat="1" applyFont="1" applyFill="1" applyBorder="1" applyAlignment="1">
      <alignment vertical="top" wrapText="1"/>
    </xf>
    <xf numFmtId="2" fontId="1" fillId="0" borderId="12" xfId="0" applyNumberFormat="1" applyFont="1" applyFill="1" applyBorder="1" applyAlignment="1">
      <alignment vertical="top" wrapText="1"/>
    </xf>
    <xf numFmtId="0" fontId="1" fillId="0" borderId="12" xfId="0" applyFont="1" applyFill="1" applyBorder="1" applyAlignment="1" applyProtection="1">
      <alignment vertical="top" wrapText="1"/>
      <protection locked="0"/>
    </xf>
    <xf numFmtId="2" fontId="1" fillId="0" borderId="12" xfId="0" applyNumberFormat="1" applyFont="1" applyFill="1" applyBorder="1" applyAlignment="1" applyProtection="1">
      <alignment vertical="top" wrapText="1"/>
      <protection locked="0"/>
    </xf>
    <xf numFmtId="0" fontId="1" fillId="0" borderId="22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23" xfId="0" applyFont="1" applyFill="1" applyBorder="1" applyAlignment="1">
      <alignment vertical="top" wrapText="1"/>
    </xf>
    <xf numFmtId="0" fontId="5" fillId="0" borderId="24" xfId="0" applyFont="1" applyFill="1" applyBorder="1" applyAlignment="1">
      <alignment vertical="top" wrapText="1"/>
    </xf>
    <xf numFmtId="2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ont="1" applyFill="1" applyAlignment="1">
      <alignment/>
    </xf>
    <xf numFmtId="49" fontId="6" fillId="0" borderId="18" xfId="0" applyNumberFormat="1" applyFont="1" applyFill="1" applyBorder="1" applyAlignment="1">
      <alignment vertical="top" wrapText="1"/>
    </xf>
    <xf numFmtId="14" fontId="1" fillId="0" borderId="10" xfId="0" applyNumberFormat="1" applyFont="1" applyFill="1" applyBorder="1" applyAlignment="1" applyProtection="1">
      <alignment horizontal="center" wrapText="1"/>
      <protection locked="0"/>
    </xf>
    <xf numFmtId="0" fontId="6" fillId="0" borderId="12" xfId="0" applyFont="1" applyFill="1" applyBorder="1" applyAlignment="1">
      <alignment vertical="top" wrapText="1"/>
    </xf>
    <xf numFmtId="0" fontId="5" fillId="0" borderId="25" xfId="0" applyFont="1" applyFill="1" applyBorder="1" applyAlignment="1">
      <alignment vertical="top" wrapText="1"/>
    </xf>
    <xf numFmtId="0" fontId="1" fillId="0" borderId="24" xfId="0" applyFont="1" applyFill="1" applyBorder="1" applyAlignment="1">
      <alignment vertical="top" wrapText="1"/>
    </xf>
    <xf numFmtId="49" fontId="3" fillId="0" borderId="14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0" fontId="6" fillId="0" borderId="26" xfId="0" applyFont="1" applyFill="1" applyBorder="1" applyAlignment="1">
      <alignment vertical="top" wrapText="1"/>
    </xf>
    <xf numFmtId="0" fontId="5" fillId="0" borderId="26" xfId="0" applyFont="1" applyFill="1" applyBorder="1" applyAlignment="1">
      <alignment vertical="top" wrapText="1"/>
    </xf>
    <xf numFmtId="2" fontId="4" fillId="0" borderId="17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27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right" wrapText="1"/>
    </xf>
    <xf numFmtId="49" fontId="3" fillId="0" borderId="15" xfId="0" applyNumberFormat="1" applyFont="1" applyFill="1" applyBorder="1" applyAlignment="1">
      <alignment horizontal="center" wrapText="1"/>
    </xf>
    <xf numFmtId="2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8" xfId="0" applyNumberFormat="1" applyFont="1" applyFill="1" applyBorder="1" applyAlignment="1">
      <alignment horizontal="right" wrapText="1"/>
    </xf>
    <xf numFmtId="49" fontId="4" fillId="0" borderId="28" xfId="0" applyNumberFormat="1" applyFont="1" applyFill="1" applyBorder="1" applyAlignment="1">
      <alignment horizontal="center" wrapText="1"/>
    </xf>
    <xf numFmtId="2" fontId="4" fillId="0" borderId="29" xfId="0" applyNumberFormat="1" applyFont="1" applyFill="1" applyBorder="1" applyAlignment="1">
      <alignment horizontal="center" vertical="center" wrapText="1"/>
    </xf>
    <xf numFmtId="2" fontId="4" fillId="0" borderId="30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right" wrapText="1"/>
    </xf>
    <xf numFmtId="49" fontId="3" fillId="0" borderId="28" xfId="0" applyNumberFormat="1" applyFont="1" applyFill="1" applyBorder="1" applyAlignment="1">
      <alignment horizontal="center" wrapText="1"/>
    </xf>
    <xf numFmtId="2" fontId="3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9" xfId="0" applyNumberFormat="1" applyFont="1" applyFill="1" applyBorder="1" applyAlignment="1">
      <alignment horizontal="center" wrapText="1"/>
    </xf>
    <xf numFmtId="2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wrapText="1"/>
    </xf>
    <xf numFmtId="2" fontId="4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3" xfId="0" applyNumberFormat="1" applyFont="1" applyFill="1" applyBorder="1" applyAlignment="1">
      <alignment horizontal="center" wrapText="1"/>
    </xf>
    <xf numFmtId="2" fontId="3" fillId="0" borderId="33" xfId="0" applyNumberFormat="1" applyFont="1" applyFill="1" applyBorder="1" applyAlignment="1">
      <alignment horizontal="center" vertical="center" wrapText="1"/>
    </xf>
    <xf numFmtId="2" fontId="3" fillId="0" borderId="34" xfId="0" applyNumberFormat="1" applyFont="1" applyFill="1" applyBorder="1" applyAlignment="1">
      <alignment horizontal="center" vertical="center" wrapText="1"/>
    </xf>
    <xf numFmtId="2" fontId="3" fillId="0" borderId="27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vertical="top" wrapText="1"/>
    </xf>
    <xf numFmtId="0" fontId="1" fillId="0" borderId="12" xfId="0" applyNumberFormat="1" applyFont="1" applyFill="1" applyBorder="1" applyAlignment="1" applyProtection="1">
      <alignment vertical="top" wrapText="1"/>
      <protection locked="0"/>
    </xf>
    <xf numFmtId="0" fontId="1" fillId="0" borderId="12" xfId="0" applyNumberFormat="1" applyFont="1" applyFill="1" applyBorder="1" applyAlignment="1">
      <alignment vertical="top" wrapText="1"/>
    </xf>
    <xf numFmtId="0" fontId="54" fillId="0" borderId="12" xfId="0" applyFont="1" applyBorder="1" applyAlignment="1">
      <alignment wrapText="1"/>
    </xf>
    <xf numFmtId="0" fontId="54" fillId="0" borderId="0" xfId="0" applyFont="1" applyAlignment="1">
      <alignment wrapText="1"/>
    </xf>
    <xf numFmtId="49" fontId="54" fillId="0" borderId="12" xfId="0" applyNumberFormat="1" applyFont="1" applyBorder="1" applyAlignment="1">
      <alignment wrapText="1"/>
    </xf>
    <xf numFmtId="49" fontId="4" fillId="0" borderId="12" xfId="0" applyNumberFormat="1" applyFont="1" applyFill="1" applyBorder="1" applyAlignment="1">
      <alignment horizontal="center" wrapText="1"/>
    </xf>
    <xf numFmtId="2" fontId="3" fillId="30" borderId="12" xfId="0" applyNumberFormat="1" applyFont="1" applyFill="1" applyBorder="1" applyAlignment="1" applyProtection="1">
      <alignment horizontal="center" vertical="center" wrapText="1"/>
      <protection locked="0"/>
    </xf>
    <xf numFmtId="2" fontId="55" fillId="30" borderId="12" xfId="0" applyNumberFormat="1" applyFont="1" applyFill="1" applyBorder="1" applyAlignment="1" applyProtection="1">
      <alignment horizontal="center" vertical="center" wrapText="1"/>
      <protection locked="0"/>
    </xf>
    <xf numFmtId="2" fontId="3" fillId="3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30" borderId="12" xfId="0" applyNumberFormat="1" applyFont="1" applyFill="1" applyBorder="1" applyAlignment="1">
      <alignment horizontal="center" wrapText="1"/>
    </xf>
    <xf numFmtId="2" fontId="3" fillId="30" borderId="17" xfId="0" applyNumberFormat="1" applyFont="1" applyFill="1" applyBorder="1" applyAlignment="1">
      <alignment horizontal="center" vertical="center" wrapText="1"/>
    </xf>
    <xf numFmtId="2" fontId="3" fillId="30" borderId="27" xfId="0" applyNumberFormat="1" applyFont="1" applyFill="1" applyBorder="1" applyAlignment="1">
      <alignment horizontal="center" vertical="center" wrapText="1"/>
    </xf>
    <xf numFmtId="49" fontId="55" fillId="30" borderId="12" xfId="0" applyNumberFormat="1" applyFont="1" applyFill="1" applyBorder="1" applyAlignment="1">
      <alignment horizontal="center" wrapText="1"/>
    </xf>
    <xf numFmtId="2" fontId="55" fillId="30" borderId="17" xfId="0" applyNumberFormat="1" applyFont="1" applyFill="1" applyBorder="1" applyAlignment="1">
      <alignment horizontal="center" vertical="center" wrapText="1"/>
    </xf>
    <xf numFmtId="2" fontId="55" fillId="30" borderId="27" xfId="0" applyNumberFormat="1" applyFont="1" applyFill="1" applyBorder="1" applyAlignment="1">
      <alignment horizontal="center" vertical="center" wrapText="1"/>
    </xf>
    <xf numFmtId="49" fontId="3" fillId="30" borderId="15" xfId="0" applyNumberFormat="1" applyFont="1" applyFill="1" applyBorder="1" applyAlignment="1">
      <alignment horizontal="center" wrapText="1"/>
    </xf>
    <xf numFmtId="2" fontId="3" fillId="30" borderId="29" xfId="0" applyNumberFormat="1" applyFont="1" applyFill="1" applyBorder="1" applyAlignment="1">
      <alignment horizontal="center" vertical="center" wrapText="1"/>
    </xf>
    <xf numFmtId="2" fontId="3" fillId="30" borderId="12" xfId="0" applyNumberFormat="1" applyFont="1" applyFill="1" applyBorder="1" applyAlignment="1">
      <alignment horizontal="center" vertical="center" wrapText="1"/>
    </xf>
    <xf numFmtId="2" fontId="4" fillId="30" borderId="17" xfId="0" applyNumberFormat="1" applyFont="1" applyFill="1" applyBorder="1" applyAlignment="1">
      <alignment horizontal="center" vertical="center" wrapText="1"/>
    </xf>
    <xf numFmtId="2" fontId="4" fillId="30" borderId="27" xfId="0" applyNumberFormat="1" applyFont="1" applyFill="1" applyBorder="1" applyAlignment="1">
      <alignment horizontal="center" vertical="center" wrapText="1"/>
    </xf>
    <xf numFmtId="2" fontId="1" fillId="30" borderId="12" xfId="0" applyNumberFormat="1" applyFont="1" applyFill="1" applyBorder="1" applyAlignment="1" applyProtection="1">
      <alignment vertical="top" wrapText="1"/>
      <protection locked="0"/>
    </xf>
    <xf numFmtId="2" fontId="7" fillId="30" borderId="12" xfId="0" applyNumberFormat="1" applyFont="1" applyFill="1" applyBorder="1" applyAlignment="1">
      <alignment vertical="top" wrapText="1"/>
    </xf>
    <xf numFmtId="0" fontId="1" fillId="30" borderId="12" xfId="0" applyNumberFormat="1" applyFont="1" applyFill="1" applyBorder="1" applyAlignment="1" applyProtection="1">
      <alignment vertical="top" wrapText="1"/>
      <protection locked="0"/>
    </xf>
    <xf numFmtId="0" fontId="0" fillId="30" borderId="0" xfId="0" applyFont="1" applyFill="1" applyAlignment="1">
      <alignment/>
    </xf>
    <xf numFmtId="2" fontId="3" fillId="30" borderId="35" xfId="0" applyNumberFormat="1" applyFont="1" applyFill="1" applyBorder="1" applyAlignment="1" applyProtection="1">
      <alignment horizontal="center" vertical="center" wrapText="1"/>
      <protection locked="0"/>
    </xf>
    <xf numFmtId="0" fontId="5" fillId="30" borderId="16" xfId="0" applyFont="1" applyFill="1" applyBorder="1" applyAlignment="1">
      <alignment vertical="top" wrapText="1"/>
    </xf>
    <xf numFmtId="49" fontId="3" fillId="0" borderId="15" xfId="0" applyNumberFormat="1" applyFont="1" applyFill="1" applyBorder="1" applyAlignment="1">
      <alignment horizontal="right" wrapText="1"/>
    </xf>
    <xf numFmtId="2" fontId="3" fillId="30" borderId="36" xfId="0" applyNumberFormat="1" applyFont="1" applyFill="1" applyBorder="1" applyAlignment="1">
      <alignment horizontal="center" vertical="center" wrapText="1"/>
    </xf>
    <xf numFmtId="2" fontId="4" fillId="0" borderId="28" xfId="0" applyNumberFormat="1" applyFont="1" applyFill="1" applyBorder="1" applyAlignment="1">
      <alignment horizontal="center" vertical="center" wrapText="1"/>
    </xf>
    <xf numFmtId="2" fontId="4" fillId="0" borderId="35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right" wrapText="1"/>
    </xf>
    <xf numFmtId="49" fontId="4" fillId="30" borderId="12" xfId="0" applyNumberFormat="1" applyFont="1" applyFill="1" applyBorder="1" applyAlignment="1">
      <alignment horizontal="center" wrapText="1"/>
    </xf>
    <xf numFmtId="2" fontId="4" fillId="30" borderId="12" xfId="0" applyNumberFormat="1" applyFont="1" applyFill="1" applyBorder="1" applyAlignment="1" applyProtection="1">
      <alignment horizontal="center" vertical="center" wrapText="1"/>
      <protection locked="0"/>
    </xf>
    <xf numFmtId="2" fontId="4" fillId="30" borderId="12" xfId="0" applyNumberFormat="1" applyFont="1" applyFill="1" applyBorder="1" applyAlignment="1">
      <alignment horizontal="center" vertical="center" wrapText="1"/>
    </xf>
    <xf numFmtId="49" fontId="3" fillId="31" borderId="12" xfId="0" applyNumberFormat="1" applyFont="1" applyFill="1" applyBorder="1" applyAlignment="1">
      <alignment horizontal="center" wrapText="1"/>
    </xf>
    <xf numFmtId="49" fontId="55" fillId="31" borderId="12" xfId="0" applyNumberFormat="1" applyFont="1" applyFill="1" applyBorder="1" applyAlignment="1">
      <alignment horizontal="center" wrapText="1"/>
    </xf>
    <xf numFmtId="0" fontId="6" fillId="0" borderId="24" xfId="0" applyFont="1" applyFill="1" applyBorder="1" applyAlignment="1">
      <alignment vertical="top" wrapText="1"/>
    </xf>
    <xf numFmtId="49" fontId="3" fillId="30" borderId="14" xfId="0" applyNumberFormat="1" applyFont="1" applyFill="1" applyBorder="1" applyAlignment="1">
      <alignment horizontal="center" wrapText="1"/>
    </xf>
    <xf numFmtId="2" fontId="3" fillId="30" borderId="14" xfId="0" applyNumberFormat="1" applyFont="1" applyFill="1" applyBorder="1" applyAlignment="1" applyProtection="1">
      <alignment horizontal="center" vertical="center" wrapText="1"/>
      <protection locked="0"/>
    </xf>
    <xf numFmtId="2" fontId="4" fillId="30" borderId="14" xfId="0" applyNumberFormat="1" applyFont="1" applyFill="1" applyBorder="1" applyAlignment="1">
      <alignment horizontal="center" vertical="center" wrapText="1"/>
    </xf>
    <xf numFmtId="2" fontId="4" fillId="30" borderId="37" xfId="0" applyNumberFormat="1" applyFont="1" applyFill="1" applyBorder="1" applyAlignment="1">
      <alignment horizontal="center" vertical="center" wrapText="1"/>
    </xf>
    <xf numFmtId="49" fontId="4" fillId="30" borderId="14" xfId="0" applyNumberFormat="1" applyFont="1" applyFill="1" applyBorder="1" applyAlignment="1">
      <alignment horizontal="center" wrapText="1"/>
    </xf>
    <xf numFmtId="2" fontId="4" fillId="30" borderId="14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Alignment="1">
      <alignment/>
    </xf>
    <xf numFmtId="0" fontId="6" fillId="0" borderId="38" xfId="0" applyFont="1" applyFill="1" applyBorder="1" applyAlignment="1">
      <alignment vertical="top" wrapText="1"/>
    </xf>
    <xf numFmtId="2" fontId="3" fillId="30" borderId="28" xfId="0" applyNumberFormat="1" applyFont="1" applyFill="1" applyBorder="1" applyAlignment="1">
      <alignment horizontal="center" vertical="center" wrapText="1"/>
    </xf>
    <xf numFmtId="2" fontId="3" fillId="30" borderId="35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3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4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>
      <alignment horizontal="right" vertical="top" wrapText="1"/>
    </xf>
    <xf numFmtId="0" fontId="1" fillId="0" borderId="41" xfId="0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0" fontId="3" fillId="0" borderId="37" xfId="0" applyFont="1" applyFill="1" applyBorder="1" applyAlignment="1">
      <alignment horizontal="center" wrapText="1"/>
    </xf>
    <xf numFmtId="0" fontId="3" fillId="0" borderId="44" xfId="0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 wrapText="1"/>
    </xf>
    <xf numFmtId="0" fontId="1" fillId="0" borderId="48" xfId="0" applyFont="1" applyFill="1" applyBorder="1" applyAlignment="1">
      <alignment horizontal="center" wrapText="1"/>
    </xf>
    <xf numFmtId="0" fontId="1" fillId="0" borderId="38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49" xfId="0" applyFont="1" applyFill="1" applyBorder="1" applyAlignment="1">
      <alignment horizontal="center" wrapText="1"/>
    </xf>
    <xf numFmtId="0" fontId="15" fillId="0" borderId="37" xfId="0" applyFont="1" applyFill="1" applyBorder="1" applyAlignment="1">
      <alignment horizontal="left" wrapText="1"/>
    </xf>
    <xf numFmtId="0" fontId="15" fillId="0" borderId="44" xfId="0" applyFont="1" applyFill="1" applyBorder="1" applyAlignment="1">
      <alignment horizontal="left" wrapText="1"/>
    </xf>
    <xf numFmtId="0" fontId="15" fillId="0" borderId="45" xfId="0" applyFont="1" applyFill="1" applyBorder="1" applyAlignment="1">
      <alignment horizontal="left" wrapText="1"/>
    </xf>
    <xf numFmtId="0" fontId="1" fillId="0" borderId="5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9" fillId="0" borderId="0" xfId="0" applyFont="1" applyFill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2">
      <selection activeCell="D45" sqref="D45"/>
    </sheetView>
  </sheetViews>
  <sheetFormatPr defaultColWidth="9.00390625" defaultRowHeight="12.75"/>
  <cols>
    <col min="1" max="1" width="35.25390625" style="13" customWidth="1"/>
    <col min="2" max="2" width="28.875" style="13" customWidth="1"/>
    <col min="3" max="3" width="14.25390625" style="13" customWidth="1"/>
    <col min="4" max="4" width="13.125" style="13" customWidth="1"/>
    <col min="5" max="5" width="11.875" style="13" customWidth="1"/>
    <col min="6" max="16384" width="9.125" style="13" customWidth="1"/>
  </cols>
  <sheetData>
    <row r="1" spans="1:5" ht="13.5" thickBot="1">
      <c r="A1" s="155" t="s">
        <v>12</v>
      </c>
      <c r="B1" s="155"/>
      <c r="C1" s="155"/>
      <c r="D1" s="155"/>
      <c r="E1" s="155"/>
    </row>
    <row r="2" spans="1:5" ht="13.5" thickBot="1">
      <c r="A2" s="12"/>
      <c r="E2" s="51" t="s">
        <v>9</v>
      </c>
    </row>
    <row r="3" spans="3:5" ht="15.75" customHeight="1" thickBot="1">
      <c r="C3" s="159" t="s">
        <v>7</v>
      </c>
      <c r="D3" s="160"/>
      <c r="E3" s="52">
        <v>503128</v>
      </c>
    </row>
    <row r="4" spans="1:5" ht="18.75" customHeight="1" thickBot="1">
      <c r="A4" s="156" t="s">
        <v>193</v>
      </c>
      <c r="B4" s="157"/>
      <c r="C4" s="157"/>
      <c r="D4" s="45" t="s">
        <v>10</v>
      </c>
      <c r="E4" s="58">
        <v>44287</v>
      </c>
    </row>
    <row r="5" spans="1:5" ht="13.5" thickBot="1">
      <c r="A5" s="150" t="s">
        <v>8</v>
      </c>
      <c r="B5" s="150"/>
      <c r="C5" s="150"/>
      <c r="E5" s="52"/>
    </row>
    <row r="6" spans="1:5" ht="17.25" customHeight="1" thickBot="1">
      <c r="A6" s="158" t="s">
        <v>87</v>
      </c>
      <c r="B6" s="158"/>
      <c r="C6" s="158"/>
      <c r="D6" s="45" t="s">
        <v>11</v>
      </c>
      <c r="E6" s="52"/>
    </row>
    <row r="7" spans="1:5" ht="15" customHeight="1" thickBot="1">
      <c r="A7" s="150" t="s">
        <v>14</v>
      </c>
      <c r="B7" s="150"/>
      <c r="C7" s="150"/>
      <c r="E7" s="52"/>
    </row>
    <row r="8" spans="1:5" ht="13.5" thickBot="1">
      <c r="A8" s="150" t="s">
        <v>15</v>
      </c>
      <c r="B8" s="150"/>
      <c r="C8" s="150"/>
      <c r="E8" s="52"/>
    </row>
    <row r="9" spans="1:5" ht="13.5" thickBot="1">
      <c r="A9" s="150" t="s">
        <v>16</v>
      </c>
      <c r="B9" s="150"/>
      <c r="C9" s="150"/>
      <c r="E9" s="52">
        <v>383</v>
      </c>
    </row>
    <row r="10" spans="1:5" ht="12.75">
      <c r="A10" s="155" t="s">
        <v>13</v>
      </c>
      <c r="B10" s="155"/>
      <c r="C10" s="155"/>
      <c r="D10" s="155"/>
      <c r="E10" s="155"/>
    </row>
    <row r="11" spans="1:5" ht="12.75">
      <c r="A11" s="152" t="s">
        <v>0</v>
      </c>
      <c r="B11" s="154" t="s">
        <v>1</v>
      </c>
      <c r="C11" s="151" t="s">
        <v>2</v>
      </c>
      <c r="D11" s="151" t="s">
        <v>3</v>
      </c>
      <c r="E11" s="151" t="s">
        <v>4</v>
      </c>
    </row>
    <row r="12" spans="1:5" ht="12.75">
      <c r="A12" s="153"/>
      <c r="B12" s="154"/>
      <c r="C12" s="151"/>
      <c r="D12" s="151"/>
      <c r="E12" s="151"/>
    </row>
    <row r="13" spans="1:5" ht="15.75" customHeight="1">
      <c r="A13" s="14">
        <v>1</v>
      </c>
      <c r="B13" s="14">
        <v>3</v>
      </c>
      <c r="C13" s="14">
        <v>4</v>
      </c>
      <c r="D13" s="14">
        <v>5</v>
      </c>
      <c r="E13" s="14">
        <v>6</v>
      </c>
    </row>
    <row r="14" spans="1:5" ht="15" customHeight="1">
      <c r="A14" s="15" t="s">
        <v>5</v>
      </c>
      <c r="B14" s="15"/>
      <c r="C14" s="47">
        <f>C15+C43</f>
        <v>5610500</v>
      </c>
      <c r="D14" s="47">
        <f>SUM(D15+D43)</f>
        <v>1307906.58</v>
      </c>
      <c r="E14" s="47">
        <f aca="true" t="shared" si="0" ref="E14:E46">C14-D14</f>
        <v>4302593.42</v>
      </c>
    </row>
    <row r="15" spans="1:5" s="10" customFormat="1" ht="25.5" customHeight="1">
      <c r="A15" s="15" t="s">
        <v>64</v>
      </c>
      <c r="B15" s="15"/>
      <c r="C15" s="47">
        <f>SUM(C16:C41)</f>
        <v>2490000</v>
      </c>
      <c r="D15" s="47">
        <f>SUM(D16:D42)</f>
        <v>527736.5800000001</v>
      </c>
      <c r="E15" s="47">
        <f t="shared" si="0"/>
        <v>1962263.42</v>
      </c>
    </row>
    <row r="16" spans="1:5" ht="27" customHeight="1">
      <c r="A16" s="16" t="s">
        <v>61</v>
      </c>
      <c r="B16" s="16" t="s">
        <v>84</v>
      </c>
      <c r="C16" s="50">
        <v>960000</v>
      </c>
      <c r="D16" s="120">
        <v>204309.3</v>
      </c>
      <c r="E16" s="48">
        <f t="shared" si="0"/>
        <v>755690.7</v>
      </c>
    </row>
    <row r="17" spans="1:5" ht="26.25" customHeight="1">
      <c r="A17" s="16" t="s">
        <v>62</v>
      </c>
      <c r="B17" s="16" t="s">
        <v>141</v>
      </c>
      <c r="C17" s="50">
        <v>0</v>
      </c>
      <c r="D17" s="120">
        <v>21.26</v>
      </c>
      <c r="E17" s="48">
        <f t="shared" si="0"/>
        <v>-21.26</v>
      </c>
    </row>
    <row r="18" spans="1:5" ht="13.5" customHeight="1">
      <c r="A18" s="16" t="s">
        <v>62</v>
      </c>
      <c r="B18" s="16" t="s">
        <v>125</v>
      </c>
      <c r="C18" s="50">
        <v>0</v>
      </c>
      <c r="D18" s="120">
        <v>2837.68</v>
      </c>
      <c r="E18" s="48">
        <f t="shared" si="0"/>
        <v>-2837.68</v>
      </c>
    </row>
    <row r="19" spans="1:5" ht="26.25" customHeight="1">
      <c r="A19" s="16" t="s">
        <v>62</v>
      </c>
      <c r="B19" s="16" t="s">
        <v>176</v>
      </c>
      <c r="C19" s="50">
        <v>0</v>
      </c>
      <c r="D19" s="120">
        <v>35.65</v>
      </c>
      <c r="E19" s="48">
        <f t="shared" si="0"/>
        <v>-35.65</v>
      </c>
    </row>
    <row r="20" spans="1:5" ht="26.25" customHeight="1">
      <c r="A20" s="16" t="s">
        <v>62</v>
      </c>
      <c r="B20" s="16" t="s">
        <v>184</v>
      </c>
      <c r="C20" s="50">
        <v>0</v>
      </c>
      <c r="D20" s="120">
        <v>-20</v>
      </c>
      <c r="E20" s="48">
        <f t="shared" si="0"/>
        <v>20</v>
      </c>
    </row>
    <row r="21" spans="1:5" ht="16.5" customHeight="1">
      <c r="A21" s="16" t="s">
        <v>62</v>
      </c>
      <c r="B21" s="16" t="s">
        <v>81</v>
      </c>
      <c r="C21" s="50">
        <v>0</v>
      </c>
      <c r="D21" s="120">
        <v>-150.3</v>
      </c>
      <c r="E21" s="48">
        <f t="shared" si="0"/>
        <v>150.3</v>
      </c>
    </row>
    <row r="22" spans="1:5" ht="26.25" customHeight="1">
      <c r="A22" s="16" t="s">
        <v>62</v>
      </c>
      <c r="B22" s="16" t="s">
        <v>131</v>
      </c>
      <c r="C22" s="50"/>
      <c r="D22" s="120">
        <v>36.53</v>
      </c>
      <c r="E22" s="48">
        <f t="shared" si="0"/>
        <v>-36.53</v>
      </c>
    </row>
    <row r="23" spans="1:5" ht="26.25" customHeight="1">
      <c r="A23" s="16" t="s">
        <v>62</v>
      </c>
      <c r="B23" s="16" t="s">
        <v>179</v>
      </c>
      <c r="C23" s="50"/>
      <c r="D23" s="120">
        <v>1.15</v>
      </c>
      <c r="E23" s="48">
        <f t="shared" si="0"/>
        <v>-1.15</v>
      </c>
    </row>
    <row r="24" spans="1:5" ht="18" customHeight="1">
      <c r="A24" s="16" t="s">
        <v>62</v>
      </c>
      <c r="B24" s="16" t="s">
        <v>144</v>
      </c>
      <c r="C24" s="50">
        <v>0</v>
      </c>
      <c r="D24" s="120">
        <v>0</v>
      </c>
      <c r="E24" s="48">
        <f t="shared" si="0"/>
        <v>0</v>
      </c>
    </row>
    <row r="25" spans="1:5" ht="18" customHeight="1">
      <c r="A25" s="16" t="s">
        <v>63</v>
      </c>
      <c r="B25" s="16" t="s">
        <v>86</v>
      </c>
      <c r="C25" s="50">
        <v>0</v>
      </c>
      <c r="D25" s="120">
        <v>2522.7</v>
      </c>
      <c r="E25" s="48">
        <f t="shared" si="0"/>
        <v>-2522.7</v>
      </c>
    </row>
    <row r="26" spans="1:5" ht="18" customHeight="1">
      <c r="A26" s="16" t="s">
        <v>63</v>
      </c>
      <c r="B26" s="16" t="s">
        <v>127</v>
      </c>
      <c r="C26" s="50">
        <v>0</v>
      </c>
      <c r="D26" s="120">
        <v>0</v>
      </c>
      <c r="E26" s="48">
        <f t="shared" si="0"/>
        <v>0</v>
      </c>
    </row>
    <row r="27" spans="1:5" ht="18" customHeight="1">
      <c r="A27" s="16" t="s">
        <v>63</v>
      </c>
      <c r="B27" s="16" t="s">
        <v>140</v>
      </c>
      <c r="C27" s="50">
        <v>0</v>
      </c>
      <c r="D27" s="120">
        <v>0</v>
      </c>
      <c r="E27" s="48">
        <f t="shared" si="0"/>
        <v>0</v>
      </c>
    </row>
    <row r="28" spans="1:5" ht="27.75" customHeight="1">
      <c r="A28" s="16" t="s">
        <v>6</v>
      </c>
      <c r="B28" s="16" t="s">
        <v>79</v>
      </c>
      <c r="C28" s="50">
        <v>451000</v>
      </c>
      <c r="D28" s="120">
        <v>186711.69</v>
      </c>
      <c r="E28" s="48">
        <f t="shared" si="0"/>
        <v>264288.31</v>
      </c>
    </row>
    <row r="29" spans="1:5" ht="26.25" customHeight="1">
      <c r="A29" s="16" t="s">
        <v>6</v>
      </c>
      <c r="B29" s="16" t="s">
        <v>102</v>
      </c>
      <c r="C29" s="50">
        <v>0</v>
      </c>
      <c r="D29" s="120">
        <v>4108.32</v>
      </c>
      <c r="E29" s="48">
        <f t="shared" si="0"/>
        <v>-4108.32</v>
      </c>
    </row>
    <row r="30" spans="1:5" ht="25.5" customHeight="1">
      <c r="A30" s="16" t="s">
        <v>6</v>
      </c>
      <c r="B30" s="16" t="s">
        <v>167</v>
      </c>
      <c r="C30" s="50">
        <v>0</v>
      </c>
      <c r="D30" s="120">
        <v>-351.48</v>
      </c>
      <c r="E30" s="48">
        <f t="shared" si="0"/>
        <v>351.48</v>
      </c>
    </row>
    <row r="31" spans="1:5" ht="24" customHeight="1">
      <c r="A31" s="16" t="s">
        <v>123</v>
      </c>
      <c r="B31" s="16" t="s">
        <v>103</v>
      </c>
      <c r="C31" s="50">
        <v>1079000</v>
      </c>
      <c r="D31" s="120">
        <v>22971.39</v>
      </c>
      <c r="E31" s="48">
        <f t="shared" si="0"/>
        <v>1056028.61</v>
      </c>
    </row>
    <row r="32" spans="1:5" ht="25.5" customHeight="1">
      <c r="A32" s="16" t="s">
        <v>66</v>
      </c>
      <c r="B32" s="16" t="s">
        <v>109</v>
      </c>
      <c r="C32" s="50">
        <v>0</v>
      </c>
      <c r="D32" s="120">
        <v>5549.65</v>
      </c>
      <c r="E32" s="48">
        <f t="shared" si="0"/>
        <v>-5549.65</v>
      </c>
    </row>
    <row r="33" spans="1:5" ht="25.5" customHeight="1">
      <c r="A33" s="16" t="s">
        <v>67</v>
      </c>
      <c r="B33" s="16" t="s">
        <v>128</v>
      </c>
      <c r="C33" s="50">
        <v>0</v>
      </c>
      <c r="D33" s="120">
        <v>0</v>
      </c>
      <c r="E33" s="48">
        <f t="shared" si="0"/>
        <v>0</v>
      </c>
    </row>
    <row r="34" spans="1:5" ht="27" customHeight="1">
      <c r="A34" s="16" t="s">
        <v>67</v>
      </c>
      <c r="B34" s="16" t="s">
        <v>104</v>
      </c>
      <c r="C34" s="50">
        <v>0</v>
      </c>
      <c r="D34" s="120">
        <v>100887.54</v>
      </c>
      <c r="E34" s="48">
        <f t="shared" si="0"/>
        <v>-100887.54</v>
      </c>
    </row>
    <row r="35" spans="1:5" ht="27" customHeight="1">
      <c r="A35" s="16" t="s">
        <v>67</v>
      </c>
      <c r="B35" s="16" t="s">
        <v>105</v>
      </c>
      <c r="C35" s="50">
        <v>0</v>
      </c>
      <c r="D35" s="120">
        <v>-1743.57</v>
      </c>
      <c r="E35" s="48">
        <f t="shared" si="0"/>
        <v>1743.57</v>
      </c>
    </row>
    <row r="36" spans="1:5" ht="28.5" customHeight="1">
      <c r="A36" s="16" t="s">
        <v>124</v>
      </c>
      <c r="B36" s="16" t="s">
        <v>143</v>
      </c>
      <c r="C36" s="50">
        <v>0</v>
      </c>
      <c r="D36" s="120">
        <v>0</v>
      </c>
      <c r="E36" s="48">
        <f t="shared" si="0"/>
        <v>0</v>
      </c>
    </row>
    <row r="37" spans="1:5" ht="27.75" customHeight="1">
      <c r="A37" s="16" t="s">
        <v>130</v>
      </c>
      <c r="B37" s="16" t="s">
        <v>129</v>
      </c>
      <c r="C37" s="50">
        <v>0</v>
      </c>
      <c r="D37" s="120">
        <v>9.07</v>
      </c>
      <c r="E37" s="48">
        <f>C37-D37</f>
        <v>-9.07</v>
      </c>
    </row>
    <row r="38" spans="1:5" ht="24.75" customHeight="1">
      <c r="A38" s="144" t="s">
        <v>181</v>
      </c>
      <c r="B38" s="104" t="s">
        <v>182</v>
      </c>
      <c r="C38" s="100">
        <v>0</v>
      </c>
      <c r="D38" s="122">
        <v>0</v>
      </c>
      <c r="E38" s="101">
        <f t="shared" si="0"/>
        <v>0</v>
      </c>
    </row>
    <row r="39" spans="1:5" ht="26.25" customHeight="1">
      <c r="A39" s="102" t="s">
        <v>161</v>
      </c>
      <c r="B39" s="103" t="s">
        <v>180</v>
      </c>
      <c r="C39" s="100">
        <v>0</v>
      </c>
      <c r="D39" s="122">
        <v>0</v>
      </c>
      <c r="E39" s="101">
        <f t="shared" si="0"/>
        <v>0</v>
      </c>
    </row>
    <row r="40" spans="1:5" ht="29.25" customHeight="1">
      <c r="A40" s="49" t="s">
        <v>157</v>
      </c>
      <c r="B40" s="49" t="s">
        <v>158</v>
      </c>
      <c r="C40" s="50"/>
      <c r="D40" s="120">
        <v>0</v>
      </c>
      <c r="E40" s="48">
        <f t="shared" si="0"/>
        <v>0</v>
      </c>
    </row>
    <row r="41" spans="1:5" ht="16.5" customHeight="1">
      <c r="A41" s="49" t="s">
        <v>160</v>
      </c>
      <c r="B41" s="16" t="s">
        <v>187</v>
      </c>
      <c r="C41" s="50">
        <v>0</v>
      </c>
      <c r="D41" s="120">
        <v>0</v>
      </c>
      <c r="E41" s="48">
        <f t="shared" si="0"/>
        <v>0</v>
      </c>
    </row>
    <row r="42" spans="1:5" ht="16.5" customHeight="1">
      <c r="A42" s="49" t="s">
        <v>82</v>
      </c>
      <c r="B42" s="99" t="s">
        <v>150</v>
      </c>
      <c r="C42" s="50">
        <v>0</v>
      </c>
      <c r="D42" s="120">
        <v>0</v>
      </c>
      <c r="E42" s="48">
        <f t="shared" si="0"/>
        <v>0</v>
      </c>
    </row>
    <row r="43" spans="1:5" s="10" customFormat="1" ht="27" customHeight="1">
      <c r="A43" s="15" t="s">
        <v>69</v>
      </c>
      <c r="B43" s="15"/>
      <c r="C43" s="47">
        <f>C44+C45+C46</f>
        <v>3120500</v>
      </c>
      <c r="D43" s="121">
        <f>D44+D45+D46</f>
        <v>780170</v>
      </c>
      <c r="E43" s="47">
        <f t="shared" si="0"/>
        <v>2340330</v>
      </c>
    </row>
    <row r="44" spans="1:5" ht="12.75">
      <c r="A44" s="46" t="s">
        <v>65</v>
      </c>
      <c r="B44" s="16" t="s">
        <v>148</v>
      </c>
      <c r="C44" s="50">
        <v>2833500</v>
      </c>
      <c r="D44" s="120">
        <v>700050</v>
      </c>
      <c r="E44" s="48">
        <f t="shared" si="0"/>
        <v>2133450</v>
      </c>
    </row>
    <row r="45" spans="1:5" ht="25.5">
      <c r="A45" s="16" t="s">
        <v>147</v>
      </c>
      <c r="B45" s="16" t="s">
        <v>159</v>
      </c>
      <c r="C45" s="50">
        <v>0</v>
      </c>
      <c r="D45" s="120">
        <v>8370</v>
      </c>
      <c r="E45" s="48">
        <f t="shared" si="0"/>
        <v>-8370</v>
      </c>
    </row>
    <row r="46" spans="1:5" ht="12.75">
      <c r="A46" s="16" t="s">
        <v>183</v>
      </c>
      <c r="B46" s="16" t="s">
        <v>149</v>
      </c>
      <c r="C46" s="50">
        <v>287000</v>
      </c>
      <c r="D46" s="120">
        <v>71750</v>
      </c>
      <c r="E46" s="48">
        <f t="shared" si="0"/>
        <v>215250</v>
      </c>
    </row>
    <row r="47" ht="12.75">
      <c r="D47" s="123"/>
    </row>
  </sheetData>
  <sheetProtection formatCells="0" formatColumns="0" formatRows="0" insertColumns="0" insertRows="0" insertHyperlinks="0" deleteColumns="0" deleteRows="0" sort="0" autoFilter="0" pivotTables="0"/>
  <mergeCells count="14">
    <mergeCell ref="A7:C7"/>
    <mergeCell ref="A8:C8"/>
    <mergeCell ref="A1:E1"/>
    <mergeCell ref="A4:C4"/>
    <mergeCell ref="A5:C5"/>
    <mergeCell ref="A6:C6"/>
    <mergeCell ref="C3:D3"/>
    <mergeCell ref="A9:C9"/>
    <mergeCell ref="E11:E12"/>
    <mergeCell ref="A11:A12"/>
    <mergeCell ref="B11:B12"/>
    <mergeCell ref="C11:C12"/>
    <mergeCell ref="D11:D12"/>
    <mergeCell ref="A10:E10"/>
  </mergeCells>
  <printOptions/>
  <pageMargins left="0.48" right="0.17" top="0.25" bottom="0.21" header="0.16" footer="0.16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0">
      <selection activeCell="K48" sqref="K48"/>
    </sheetView>
  </sheetViews>
  <sheetFormatPr defaultColWidth="9.00390625" defaultRowHeight="12.75"/>
  <cols>
    <col min="1" max="1" width="28.375" style="9" customWidth="1"/>
    <col min="2" max="2" width="4.125" style="9" customWidth="1"/>
    <col min="3" max="3" width="4.875" style="9" customWidth="1"/>
    <col min="4" max="4" width="11.75390625" style="9" customWidth="1"/>
    <col min="5" max="5" width="6.75390625" style="9" customWidth="1"/>
    <col min="6" max="6" width="5.25390625" style="9" customWidth="1"/>
    <col min="7" max="7" width="12.75390625" style="8" customWidth="1"/>
    <col min="8" max="8" width="13.00390625" style="8" customWidth="1"/>
    <col min="9" max="9" width="11.625" style="8" customWidth="1"/>
    <col min="10" max="10" width="13.375" style="8" customWidth="1"/>
    <col min="11" max="11" width="12.375" style="8" customWidth="1"/>
    <col min="12" max="12" width="9.125" style="9" customWidth="1"/>
    <col min="13" max="13" width="14.875" style="9" customWidth="1"/>
    <col min="14" max="16384" width="9.125" style="9" customWidth="1"/>
  </cols>
  <sheetData>
    <row r="1" spans="1:11" s="7" customFormat="1" ht="12.75">
      <c r="A1" s="162" t="s">
        <v>52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8" customFormat="1" ht="21.75" customHeight="1">
      <c r="A2" s="29" t="s">
        <v>17</v>
      </c>
      <c r="B2" s="172" t="s">
        <v>19</v>
      </c>
      <c r="C2" s="173"/>
      <c r="D2" s="173"/>
      <c r="E2" s="173"/>
      <c r="F2" s="173"/>
      <c r="G2" s="161" t="s">
        <v>20</v>
      </c>
      <c r="H2" s="161" t="s">
        <v>21</v>
      </c>
      <c r="I2" s="161" t="s">
        <v>22</v>
      </c>
      <c r="J2" s="161" t="s">
        <v>23</v>
      </c>
      <c r="K2" s="161"/>
    </row>
    <row r="3" spans="1:11" s="8" customFormat="1" ht="9.75" customHeight="1">
      <c r="A3" s="28" t="s">
        <v>18</v>
      </c>
      <c r="B3" s="172"/>
      <c r="C3" s="173"/>
      <c r="D3" s="173"/>
      <c r="E3" s="173"/>
      <c r="F3" s="173"/>
      <c r="G3" s="161"/>
      <c r="H3" s="161"/>
      <c r="I3" s="161"/>
      <c r="J3" s="161"/>
      <c r="K3" s="161"/>
    </row>
    <row r="4" spans="1:11" s="8" customFormat="1" ht="78.75" customHeight="1">
      <c r="A4" s="28"/>
      <c r="B4" s="26" t="s">
        <v>24</v>
      </c>
      <c r="C4" s="25" t="s">
        <v>25</v>
      </c>
      <c r="D4" s="25" t="s">
        <v>26</v>
      </c>
      <c r="E4" s="25" t="s">
        <v>27</v>
      </c>
      <c r="F4" s="25" t="s">
        <v>28</v>
      </c>
      <c r="G4" s="161"/>
      <c r="H4" s="161"/>
      <c r="I4" s="161"/>
      <c r="J4" s="24" t="s">
        <v>29</v>
      </c>
      <c r="K4" s="24" t="s">
        <v>30</v>
      </c>
    </row>
    <row r="5" spans="1:11" ht="15.75" thickBot="1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1">
        <v>7</v>
      </c>
      <c r="H5" s="31">
        <v>8</v>
      </c>
      <c r="I5" s="31">
        <v>9</v>
      </c>
      <c r="J5" s="31">
        <v>10</v>
      </c>
      <c r="K5" s="31">
        <v>11</v>
      </c>
    </row>
    <row r="6" spans="1:11" ht="14.25" customHeight="1">
      <c r="A6" s="32" t="s">
        <v>58</v>
      </c>
      <c r="B6" s="33" t="s">
        <v>36</v>
      </c>
      <c r="C6" s="33" t="s">
        <v>34</v>
      </c>
      <c r="D6" s="33" t="s">
        <v>72</v>
      </c>
      <c r="E6" s="33" t="s">
        <v>33</v>
      </c>
      <c r="F6" s="33" t="s">
        <v>33</v>
      </c>
      <c r="G6" s="66">
        <f>G7+G8+G9+G10+G11+G12+G13+G14+G15+G16+G17</f>
        <v>6695636.18</v>
      </c>
      <c r="H6" s="66">
        <f>H7+H8+H9+H10+H11+H12+H13+H14+H15+H16+H17</f>
        <v>1041375.86</v>
      </c>
      <c r="I6" s="66">
        <f>I7+I8+I9+I10+I11+I12+I13+I14+I15+I16+I17</f>
        <v>964491.88</v>
      </c>
      <c r="J6" s="66">
        <f>G6-I6</f>
        <v>5731144.3</v>
      </c>
      <c r="K6" s="66">
        <f aca="true" t="shared" si="0" ref="K6:K23">H6-I6</f>
        <v>76883.97999999998</v>
      </c>
    </row>
    <row r="7" spans="1:13" ht="12.75">
      <c r="A7" s="34" t="s">
        <v>31</v>
      </c>
      <c r="B7" s="27"/>
      <c r="C7" s="27"/>
      <c r="D7" s="27"/>
      <c r="E7" s="27"/>
      <c r="F7" s="27">
        <v>211</v>
      </c>
      <c r="G7" s="67">
        <f aca="true" t="shared" si="1" ref="G7:I8">G19+G23+G48</f>
        <v>1644060.5</v>
      </c>
      <c r="H7" s="67">
        <f t="shared" si="1"/>
        <v>432509</v>
      </c>
      <c r="I7" s="67">
        <f t="shared" si="1"/>
        <v>421000</v>
      </c>
      <c r="J7" s="67">
        <f aca="true" t="shared" si="2" ref="J7:J35">G7-I7</f>
        <v>1223060.5</v>
      </c>
      <c r="K7" s="67">
        <f t="shared" si="0"/>
        <v>11509</v>
      </c>
      <c r="M7" s="56"/>
    </row>
    <row r="8" spans="1:13" ht="12.75">
      <c r="A8" s="34"/>
      <c r="B8" s="27"/>
      <c r="C8" s="27"/>
      <c r="D8" s="27"/>
      <c r="E8" s="27"/>
      <c r="F8" s="27">
        <v>213</v>
      </c>
      <c r="G8" s="67">
        <f t="shared" si="1"/>
        <v>386335.8</v>
      </c>
      <c r="H8" s="67">
        <f t="shared" si="1"/>
        <v>129458</v>
      </c>
      <c r="I8" s="67">
        <f t="shared" si="1"/>
        <v>125936</v>
      </c>
      <c r="J8" s="67">
        <f t="shared" si="2"/>
        <v>260399.8</v>
      </c>
      <c r="K8" s="67">
        <f t="shared" si="0"/>
        <v>3522</v>
      </c>
      <c r="M8" s="56"/>
    </row>
    <row r="9" spans="1:11" ht="12.75">
      <c r="A9" s="34"/>
      <c r="B9" s="27"/>
      <c r="C9" s="27"/>
      <c r="D9" s="27"/>
      <c r="E9" s="27"/>
      <c r="F9" s="27">
        <v>221</v>
      </c>
      <c r="G9" s="67">
        <f>G25</f>
        <v>5546.87</v>
      </c>
      <c r="H9" s="67">
        <f>H25</f>
        <v>4265.98</v>
      </c>
      <c r="I9" s="67">
        <f>I25</f>
        <v>2632</v>
      </c>
      <c r="J9" s="67">
        <f>G9-I9</f>
        <v>2914.87</v>
      </c>
      <c r="K9" s="67">
        <f>H9-I9</f>
        <v>1633.9799999999996</v>
      </c>
    </row>
    <row r="10" spans="1:13" ht="12.75">
      <c r="A10" s="34"/>
      <c r="B10" s="27"/>
      <c r="C10" s="27"/>
      <c r="D10" s="27"/>
      <c r="E10" s="27"/>
      <c r="F10" s="27">
        <v>223</v>
      </c>
      <c r="G10" s="67">
        <f>G29+G60+G63+G67</f>
        <v>436565.36</v>
      </c>
      <c r="H10" s="67">
        <f>H29+H60+H63+H67</f>
        <v>51457.159999999996</v>
      </c>
      <c r="I10" s="67">
        <f>I29+I60+I63+I67</f>
        <v>51457.159999999996</v>
      </c>
      <c r="J10" s="67">
        <f>G10-I10</f>
        <v>385108.2</v>
      </c>
      <c r="K10" s="67">
        <f>H10-I10</f>
        <v>0</v>
      </c>
      <c r="M10" s="56"/>
    </row>
    <row r="11" spans="1:13" ht="12.75">
      <c r="A11" s="34"/>
      <c r="B11" s="27"/>
      <c r="C11" s="27"/>
      <c r="D11" s="27"/>
      <c r="E11" s="27"/>
      <c r="F11" s="27" t="s">
        <v>37</v>
      </c>
      <c r="G11" s="67">
        <f>G30+G66+G68+G26+G50</f>
        <v>1517753</v>
      </c>
      <c r="H11" s="67">
        <f>H30+H66+H68+H26+H50</f>
        <v>164309</v>
      </c>
      <c r="I11" s="67">
        <f>I26+I30+I66+I68+I50</f>
        <v>163309</v>
      </c>
      <c r="J11" s="67">
        <f t="shared" si="2"/>
        <v>1354444</v>
      </c>
      <c r="K11" s="67">
        <f t="shared" si="0"/>
        <v>1000</v>
      </c>
      <c r="M11" s="56"/>
    </row>
    <row r="12" spans="1:13" ht="12.75">
      <c r="A12" s="34"/>
      <c r="B12" s="27"/>
      <c r="C12" s="27"/>
      <c r="D12" s="27"/>
      <c r="E12" s="27"/>
      <c r="F12" s="27">
        <v>226</v>
      </c>
      <c r="G12" s="67">
        <f>G27+G31+G58+G64+G69+G51+G56</f>
        <v>621546.38</v>
      </c>
      <c r="H12" s="67">
        <f>H27+H31+H57+H64+H69+H51+H56</f>
        <v>108047</v>
      </c>
      <c r="I12" s="67">
        <f>I27+I51+I31+I57+I64+I69+I56</f>
        <v>103368</v>
      </c>
      <c r="J12" s="67">
        <f t="shared" si="2"/>
        <v>518178.38</v>
      </c>
      <c r="K12" s="67">
        <f t="shared" si="0"/>
        <v>4679</v>
      </c>
      <c r="M12" s="56"/>
    </row>
    <row r="13" spans="1:13" ht="12.75">
      <c r="A13" s="34"/>
      <c r="B13" s="27"/>
      <c r="C13" s="27"/>
      <c r="D13" s="27"/>
      <c r="E13" s="27"/>
      <c r="F13" s="27" t="s">
        <v>155</v>
      </c>
      <c r="G13" s="67"/>
      <c r="H13" s="67"/>
      <c r="I13" s="67"/>
      <c r="J13" s="67"/>
      <c r="K13" s="67"/>
      <c r="M13" s="56"/>
    </row>
    <row r="14" spans="1:13" ht="12.75">
      <c r="A14" s="34"/>
      <c r="B14" s="27"/>
      <c r="C14" s="27"/>
      <c r="D14" s="27"/>
      <c r="E14" s="27"/>
      <c r="F14" s="27" t="s">
        <v>155</v>
      </c>
      <c r="G14" s="67">
        <f>G43+G79</f>
        <v>72534</v>
      </c>
      <c r="H14" s="67">
        <f>H43+H79</f>
        <v>18133.44</v>
      </c>
      <c r="I14" s="67">
        <f>I43+I79</f>
        <v>18133.44</v>
      </c>
      <c r="J14" s="67">
        <f t="shared" si="2"/>
        <v>54400.56</v>
      </c>
      <c r="K14" s="67">
        <f t="shared" si="0"/>
        <v>0</v>
      </c>
      <c r="M14" s="56"/>
    </row>
    <row r="15" spans="1:11" ht="12.75">
      <c r="A15" s="34"/>
      <c r="B15" s="27"/>
      <c r="C15" s="27"/>
      <c r="D15" s="27"/>
      <c r="E15" s="27"/>
      <c r="F15" s="27">
        <v>290</v>
      </c>
      <c r="G15" s="67">
        <f>G32+G39+G41+G45+G72+G73+G83+G40</f>
        <v>432081.27</v>
      </c>
      <c r="H15" s="67">
        <f>H32+H39+H41+H45+H73+H72+H83+H40</f>
        <v>6556.28</v>
      </c>
      <c r="I15" s="67">
        <f>I32+I39+I73+I83+I72+I41+I45+I40</f>
        <v>6556.28</v>
      </c>
      <c r="J15" s="67">
        <f t="shared" si="2"/>
        <v>425524.99</v>
      </c>
      <c r="K15" s="67">
        <f t="shared" si="0"/>
        <v>0</v>
      </c>
    </row>
    <row r="16" spans="1:11" ht="12.75">
      <c r="A16" s="34"/>
      <c r="B16" s="27"/>
      <c r="C16" s="27"/>
      <c r="D16" s="27"/>
      <c r="E16" s="68"/>
      <c r="F16" s="27">
        <v>310</v>
      </c>
      <c r="G16" s="67">
        <f>G33+G61+G84+G53</f>
        <v>89500</v>
      </c>
      <c r="H16" s="67">
        <f>H33+H61+H84+H53</f>
        <v>0</v>
      </c>
      <c r="I16" s="67">
        <f>I33+I61+I84+I53</f>
        <v>0</v>
      </c>
      <c r="J16" s="67">
        <f t="shared" si="2"/>
        <v>89500</v>
      </c>
      <c r="K16" s="67">
        <f t="shared" si="0"/>
        <v>0</v>
      </c>
    </row>
    <row r="17" spans="1:11" ht="13.5" thickBot="1">
      <c r="A17" s="34"/>
      <c r="B17" s="27"/>
      <c r="C17" s="27"/>
      <c r="D17" s="27"/>
      <c r="E17" s="27"/>
      <c r="F17" s="27">
        <v>340</v>
      </c>
      <c r="G17" s="67">
        <f>G28+G35+G34+G52+G54+G62+G65+G70+G71+G85</f>
        <v>1489713</v>
      </c>
      <c r="H17" s="67">
        <f>H28+H35+H34+H54+H62+H65+H70+H71+H85+H52</f>
        <v>126640</v>
      </c>
      <c r="I17" s="67">
        <f>I28+I35+I34+I52+I54+I62+I65+I70+I71+I85</f>
        <v>72100</v>
      </c>
      <c r="J17" s="67">
        <f>G17-I17</f>
        <v>1417613</v>
      </c>
      <c r="K17" s="67">
        <f t="shared" si="0"/>
        <v>54540</v>
      </c>
    </row>
    <row r="18" spans="1:11" ht="42.75">
      <c r="A18" s="35" t="s">
        <v>98</v>
      </c>
      <c r="B18" s="63" t="s">
        <v>36</v>
      </c>
      <c r="C18" s="63" t="s">
        <v>99</v>
      </c>
      <c r="D18" s="63" t="s">
        <v>110</v>
      </c>
      <c r="E18" s="63" t="s">
        <v>33</v>
      </c>
      <c r="F18" s="63" t="s">
        <v>33</v>
      </c>
      <c r="G18" s="69">
        <f>SUM(G19:G21)</f>
        <v>552340.46</v>
      </c>
      <c r="H18" s="69">
        <f>SUM(H19:H21)</f>
        <v>135689</v>
      </c>
      <c r="I18" s="69">
        <f>SUM(I19:I21)</f>
        <v>135689</v>
      </c>
      <c r="J18" s="69">
        <f>G18-I18</f>
        <v>416651.45999999996</v>
      </c>
      <c r="K18" s="69">
        <f t="shared" si="0"/>
        <v>0</v>
      </c>
    </row>
    <row r="19" spans="1:11" ht="12.75">
      <c r="A19" s="61"/>
      <c r="B19" s="62"/>
      <c r="C19" s="62"/>
      <c r="D19" s="62"/>
      <c r="E19" s="62" t="s">
        <v>91</v>
      </c>
      <c r="F19" s="62" t="s">
        <v>54</v>
      </c>
      <c r="G19" s="70">
        <v>425146</v>
      </c>
      <c r="H19" s="70">
        <v>105142</v>
      </c>
      <c r="I19" s="70">
        <v>105142</v>
      </c>
      <c r="J19" s="70">
        <f>G19-I19</f>
        <v>320004</v>
      </c>
      <c r="K19" s="70">
        <f t="shared" si="0"/>
        <v>0</v>
      </c>
    </row>
    <row r="20" spans="1:11" ht="12.75">
      <c r="A20" s="61"/>
      <c r="B20" s="62"/>
      <c r="C20" s="62"/>
      <c r="D20" s="62"/>
      <c r="E20" s="62" t="s">
        <v>106</v>
      </c>
      <c r="F20" s="62" t="s">
        <v>55</v>
      </c>
      <c r="G20" s="70">
        <v>127194.46</v>
      </c>
      <c r="H20" s="70">
        <v>30547</v>
      </c>
      <c r="I20" s="70">
        <v>30547</v>
      </c>
      <c r="J20" s="70">
        <f>G20-I20</f>
        <v>96647.46</v>
      </c>
      <c r="K20" s="70">
        <f t="shared" si="0"/>
        <v>0</v>
      </c>
    </row>
    <row r="21" spans="1:11" ht="13.5" thickBot="1">
      <c r="A21" s="61"/>
      <c r="B21" s="62"/>
      <c r="C21" s="62"/>
      <c r="D21" s="62"/>
      <c r="E21" s="62" t="s">
        <v>107</v>
      </c>
      <c r="F21" s="62" t="s">
        <v>107</v>
      </c>
      <c r="G21" s="70">
        <v>0</v>
      </c>
      <c r="H21" s="70">
        <v>0</v>
      </c>
      <c r="I21" s="70">
        <v>0</v>
      </c>
      <c r="J21" s="70">
        <f t="shared" si="2"/>
        <v>0</v>
      </c>
      <c r="K21" s="70">
        <f t="shared" si="0"/>
        <v>0</v>
      </c>
    </row>
    <row r="22" spans="1:11" s="10" customFormat="1" ht="41.25" customHeight="1" thickBot="1">
      <c r="A22" s="35" t="s">
        <v>56</v>
      </c>
      <c r="B22" s="33" t="s">
        <v>36</v>
      </c>
      <c r="C22" s="33" t="s">
        <v>35</v>
      </c>
      <c r="D22" s="33" t="s">
        <v>111</v>
      </c>
      <c r="E22" s="33" t="s">
        <v>33</v>
      </c>
      <c r="F22" s="33" t="s">
        <v>33</v>
      </c>
      <c r="G22" s="66">
        <f>SUM(G23:G40)</f>
        <v>1539360.9400000002</v>
      </c>
      <c r="H22" s="66">
        <f>SUM(H23:H40)</f>
        <v>458375.82999999996</v>
      </c>
      <c r="I22" s="66">
        <f>SUM(I23:I40)</f>
        <v>441502.85</v>
      </c>
      <c r="J22" s="66">
        <f t="shared" si="2"/>
        <v>1097858.0900000003</v>
      </c>
      <c r="K22" s="66">
        <f>H22-I22</f>
        <v>16872.97999999998</v>
      </c>
    </row>
    <row r="23" spans="1:11" ht="15.75" thickBot="1">
      <c r="A23" s="36" t="s">
        <v>31</v>
      </c>
      <c r="B23" s="27"/>
      <c r="C23" s="27"/>
      <c r="D23" s="27"/>
      <c r="E23" s="27" t="s">
        <v>91</v>
      </c>
      <c r="F23" s="27">
        <v>211</v>
      </c>
      <c r="G23" s="71">
        <v>1057914.5</v>
      </c>
      <c r="H23" s="72">
        <v>275367</v>
      </c>
      <c r="I23" s="72">
        <v>275367</v>
      </c>
      <c r="J23" s="71">
        <f t="shared" si="2"/>
        <v>782547.5</v>
      </c>
      <c r="K23" s="98">
        <f t="shared" si="0"/>
        <v>0</v>
      </c>
    </row>
    <row r="24" spans="1:11" ht="15.75" thickBot="1">
      <c r="A24" s="36" t="s">
        <v>196</v>
      </c>
      <c r="B24" s="27"/>
      <c r="C24" s="27"/>
      <c r="D24" s="27"/>
      <c r="E24" s="27" t="s">
        <v>106</v>
      </c>
      <c r="F24" s="27" t="s">
        <v>55</v>
      </c>
      <c r="G24" s="72">
        <v>210141.34</v>
      </c>
      <c r="H24" s="72">
        <v>83161</v>
      </c>
      <c r="I24" s="72">
        <v>83161</v>
      </c>
      <c r="J24" s="71">
        <f t="shared" si="2"/>
        <v>126980.34</v>
      </c>
      <c r="K24" s="98">
        <f>H24-I24</f>
        <v>0</v>
      </c>
    </row>
    <row r="25" spans="1:11" ht="15.75" thickBot="1">
      <c r="A25" s="36" t="s">
        <v>197</v>
      </c>
      <c r="B25" s="74"/>
      <c r="C25" s="27"/>
      <c r="D25" s="27"/>
      <c r="E25" s="109" t="s">
        <v>92</v>
      </c>
      <c r="F25" s="109" t="s">
        <v>90</v>
      </c>
      <c r="G25" s="106">
        <v>5546.87</v>
      </c>
      <c r="H25" s="106">
        <v>4265.98</v>
      </c>
      <c r="I25" s="106">
        <v>2632</v>
      </c>
      <c r="J25" s="110">
        <f>G25-I25</f>
        <v>2914.87</v>
      </c>
      <c r="K25" s="98">
        <f aca="true" t="shared" si="3" ref="K25:K39">H25-I25</f>
        <v>1633.9799999999996</v>
      </c>
    </row>
    <row r="26" spans="1:11" ht="15.75" thickBot="1">
      <c r="A26" s="36" t="s">
        <v>198</v>
      </c>
      <c r="B26" s="74"/>
      <c r="C26" s="27"/>
      <c r="D26" s="27"/>
      <c r="E26" s="109" t="s">
        <v>92</v>
      </c>
      <c r="F26" s="112" t="s">
        <v>37</v>
      </c>
      <c r="G26" s="106">
        <v>5700</v>
      </c>
      <c r="H26" s="106">
        <v>1000</v>
      </c>
      <c r="I26" s="106">
        <v>0</v>
      </c>
      <c r="J26" s="110">
        <f t="shared" si="2"/>
        <v>5700</v>
      </c>
      <c r="K26" s="98">
        <f t="shared" si="3"/>
        <v>1000</v>
      </c>
    </row>
    <row r="27" spans="1:11" ht="15.75" thickBot="1">
      <c r="A27" s="36"/>
      <c r="B27" s="74"/>
      <c r="C27" s="27"/>
      <c r="D27" s="27"/>
      <c r="E27" s="109" t="s">
        <v>92</v>
      </c>
      <c r="F27" s="109" t="s">
        <v>70</v>
      </c>
      <c r="G27" s="106">
        <v>20457.66</v>
      </c>
      <c r="H27" s="106">
        <v>0</v>
      </c>
      <c r="I27" s="106">
        <v>0</v>
      </c>
      <c r="J27" s="110">
        <f t="shared" si="2"/>
        <v>20457.66</v>
      </c>
      <c r="K27" s="98">
        <f t="shared" si="3"/>
        <v>0</v>
      </c>
    </row>
    <row r="28" spans="1:11" ht="15.75" thickBot="1">
      <c r="A28" s="36"/>
      <c r="B28" s="74"/>
      <c r="C28" s="27"/>
      <c r="D28" s="27"/>
      <c r="E28" s="109" t="s">
        <v>92</v>
      </c>
      <c r="F28" s="109" t="s">
        <v>163</v>
      </c>
      <c r="G28" s="106">
        <v>8820</v>
      </c>
      <c r="H28" s="106">
        <v>0</v>
      </c>
      <c r="I28" s="106">
        <v>0</v>
      </c>
      <c r="J28" s="110">
        <f t="shared" si="2"/>
        <v>8820</v>
      </c>
      <c r="K28" s="98">
        <f t="shared" si="3"/>
        <v>0</v>
      </c>
    </row>
    <row r="29" spans="1:11" ht="15.75" thickBot="1">
      <c r="A29" s="36" t="s">
        <v>190</v>
      </c>
      <c r="B29" s="74"/>
      <c r="C29" s="27"/>
      <c r="D29" s="27"/>
      <c r="E29" s="135" t="s">
        <v>191</v>
      </c>
      <c r="F29" s="109" t="s">
        <v>39</v>
      </c>
      <c r="G29" s="106">
        <v>36565.36</v>
      </c>
      <c r="H29" s="106">
        <v>6775.85</v>
      </c>
      <c r="I29" s="107">
        <v>6775.85</v>
      </c>
      <c r="J29" s="110">
        <f t="shared" si="2"/>
        <v>29789.510000000002</v>
      </c>
      <c r="K29" s="111">
        <f t="shared" si="3"/>
        <v>0</v>
      </c>
    </row>
    <row r="30" spans="1:11" ht="15.75" thickBot="1">
      <c r="A30" s="36" t="s">
        <v>199</v>
      </c>
      <c r="B30" s="27"/>
      <c r="C30" s="27"/>
      <c r="D30" s="27"/>
      <c r="E30" s="135" t="s">
        <v>93</v>
      </c>
      <c r="F30" s="109" t="s">
        <v>37</v>
      </c>
      <c r="G30" s="106">
        <v>9000</v>
      </c>
      <c r="H30" s="106">
        <v>0</v>
      </c>
      <c r="I30" s="107">
        <v>0</v>
      </c>
      <c r="J30" s="110">
        <f t="shared" si="2"/>
        <v>9000</v>
      </c>
      <c r="K30" s="111">
        <f t="shared" si="3"/>
        <v>0</v>
      </c>
    </row>
    <row r="31" spans="1:12" ht="15.75" thickBot="1">
      <c r="A31" s="36" t="s">
        <v>189</v>
      </c>
      <c r="B31" s="27"/>
      <c r="C31" s="27"/>
      <c r="D31" s="27"/>
      <c r="E31" s="135" t="s">
        <v>93</v>
      </c>
      <c r="F31" s="109" t="s">
        <v>70</v>
      </c>
      <c r="G31" s="106">
        <v>52935.94</v>
      </c>
      <c r="H31" s="106">
        <v>52326</v>
      </c>
      <c r="I31" s="107">
        <v>49647</v>
      </c>
      <c r="J31" s="113">
        <f>G31-I31</f>
        <v>3288.9400000000023</v>
      </c>
      <c r="K31" s="111">
        <f>H31-I31</f>
        <v>2679</v>
      </c>
      <c r="L31" s="124"/>
    </row>
    <row r="32" spans="1:11" ht="15.75" thickBot="1">
      <c r="A32" s="36" t="s">
        <v>192</v>
      </c>
      <c r="B32" s="27"/>
      <c r="C32" s="27"/>
      <c r="D32" s="27"/>
      <c r="E32" s="135" t="s">
        <v>93</v>
      </c>
      <c r="F32" s="109" t="s">
        <v>162</v>
      </c>
      <c r="G32" s="106">
        <v>0</v>
      </c>
      <c r="H32" s="106">
        <v>0</v>
      </c>
      <c r="I32" s="107">
        <v>0</v>
      </c>
      <c r="J32" s="110">
        <f t="shared" si="2"/>
        <v>0</v>
      </c>
      <c r="K32" s="111">
        <f t="shared" si="3"/>
        <v>0</v>
      </c>
    </row>
    <row r="33" spans="1:11" ht="15.75" thickBot="1">
      <c r="A33" s="36"/>
      <c r="B33" s="27"/>
      <c r="C33" s="27"/>
      <c r="D33" s="27"/>
      <c r="E33" s="135" t="s">
        <v>93</v>
      </c>
      <c r="F33" s="112" t="s">
        <v>75</v>
      </c>
      <c r="G33" s="106">
        <v>37500</v>
      </c>
      <c r="H33" s="106">
        <v>0</v>
      </c>
      <c r="I33" s="107">
        <v>0</v>
      </c>
      <c r="J33" s="113">
        <f>G33-H33</f>
        <v>37500</v>
      </c>
      <c r="K33" s="111">
        <f>H33-I33</f>
        <v>0</v>
      </c>
    </row>
    <row r="34" spans="1:11" ht="15.75" thickBot="1">
      <c r="A34" s="36"/>
      <c r="B34" s="27"/>
      <c r="C34" s="27"/>
      <c r="D34" s="27"/>
      <c r="E34" s="135" t="s">
        <v>93</v>
      </c>
      <c r="F34" s="109" t="s">
        <v>165</v>
      </c>
      <c r="G34" s="106">
        <v>36937</v>
      </c>
      <c r="H34" s="106">
        <v>18480</v>
      </c>
      <c r="I34" s="107">
        <v>7920</v>
      </c>
      <c r="J34" s="110">
        <f>G34-H34</f>
        <v>18457</v>
      </c>
      <c r="K34" s="111">
        <f>H34-I34</f>
        <v>10560</v>
      </c>
    </row>
    <row r="35" spans="1:11" ht="14.25" customHeight="1" thickBot="1">
      <c r="A35" s="36"/>
      <c r="B35" s="74"/>
      <c r="C35" s="27"/>
      <c r="D35" s="27"/>
      <c r="E35" s="136" t="s">
        <v>93</v>
      </c>
      <c r="F35" s="112" t="s">
        <v>163</v>
      </c>
      <c r="G35" s="107">
        <v>52766</v>
      </c>
      <c r="H35" s="107">
        <v>17000</v>
      </c>
      <c r="I35" s="107">
        <v>16000</v>
      </c>
      <c r="J35" s="113">
        <f t="shared" si="2"/>
        <v>36766</v>
      </c>
      <c r="K35" s="114">
        <f t="shared" si="3"/>
        <v>1000</v>
      </c>
    </row>
    <row r="36" spans="1:11" ht="15.75" customHeight="1" hidden="1" thickBot="1">
      <c r="A36" s="36"/>
      <c r="B36" s="74"/>
      <c r="C36" s="27"/>
      <c r="D36" s="27"/>
      <c r="E36" s="112" t="s">
        <v>74</v>
      </c>
      <c r="F36" s="112" t="s">
        <v>54</v>
      </c>
      <c r="G36" s="107"/>
      <c r="H36" s="107"/>
      <c r="I36" s="107">
        <v>0</v>
      </c>
      <c r="J36" s="113">
        <f>G36-I36</f>
        <v>0</v>
      </c>
      <c r="K36" s="114">
        <f t="shared" si="3"/>
        <v>0</v>
      </c>
    </row>
    <row r="37" spans="1:11" ht="15.75" customHeight="1" hidden="1" thickBot="1">
      <c r="A37" s="36"/>
      <c r="B37" s="74"/>
      <c r="C37" s="27"/>
      <c r="D37" s="27"/>
      <c r="E37" s="112" t="s">
        <v>74</v>
      </c>
      <c r="F37" s="112" t="s">
        <v>55</v>
      </c>
      <c r="G37" s="107"/>
      <c r="H37" s="107"/>
      <c r="I37" s="107">
        <v>0</v>
      </c>
      <c r="J37" s="113">
        <f>G37-I37</f>
        <v>0</v>
      </c>
      <c r="K37" s="114">
        <f t="shared" si="3"/>
        <v>0</v>
      </c>
    </row>
    <row r="38" spans="1:11" ht="15.75" customHeight="1" hidden="1" thickBot="1">
      <c r="A38" s="36"/>
      <c r="B38" s="74"/>
      <c r="C38" s="27"/>
      <c r="D38" s="27"/>
      <c r="E38" s="112" t="s">
        <v>74</v>
      </c>
      <c r="F38" s="112" t="s">
        <v>70</v>
      </c>
      <c r="G38" s="107"/>
      <c r="H38" s="107"/>
      <c r="I38" s="107">
        <v>0</v>
      </c>
      <c r="J38" s="113">
        <f>G38-I38</f>
        <v>0</v>
      </c>
      <c r="K38" s="114">
        <f t="shared" si="3"/>
        <v>0</v>
      </c>
    </row>
    <row r="39" spans="1:11" ht="15">
      <c r="A39" s="53"/>
      <c r="B39" s="126"/>
      <c r="C39" s="75"/>
      <c r="D39" s="75"/>
      <c r="E39" s="115" t="s">
        <v>95</v>
      </c>
      <c r="F39" s="115" t="s">
        <v>164</v>
      </c>
      <c r="G39" s="108">
        <v>1690</v>
      </c>
      <c r="H39" s="108">
        <v>0</v>
      </c>
      <c r="I39" s="108">
        <v>0</v>
      </c>
      <c r="J39" s="116">
        <f>G39-H39</f>
        <v>1690</v>
      </c>
      <c r="K39" s="127">
        <f t="shared" si="3"/>
        <v>0</v>
      </c>
    </row>
    <row r="40" spans="1:11" ht="15">
      <c r="A40" s="145"/>
      <c r="B40" s="126"/>
      <c r="C40" s="75"/>
      <c r="D40" s="75"/>
      <c r="E40" s="115" t="s">
        <v>185</v>
      </c>
      <c r="F40" s="115" t="s">
        <v>186</v>
      </c>
      <c r="G40" s="108">
        <v>3386.27</v>
      </c>
      <c r="H40" s="108">
        <v>0</v>
      </c>
      <c r="I40" s="108">
        <v>0</v>
      </c>
      <c r="J40" s="146">
        <f>G40-I40</f>
        <v>3386.27</v>
      </c>
      <c r="K40" s="147">
        <f>H40-I40</f>
        <v>0</v>
      </c>
    </row>
    <row r="41" spans="1:11" ht="14.25">
      <c r="A41" s="130" t="s">
        <v>169</v>
      </c>
      <c r="B41" s="131" t="s">
        <v>36</v>
      </c>
      <c r="C41" s="105" t="s">
        <v>170</v>
      </c>
      <c r="D41" s="105" t="s">
        <v>171</v>
      </c>
      <c r="E41" s="132" t="s">
        <v>178</v>
      </c>
      <c r="F41" s="132" t="s">
        <v>177</v>
      </c>
      <c r="G41" s="133">
        <f>G42</f>
        <v>0</v>
      </c>
      <c r="H41" s="133">
        <f>H42</f>
        <v>0</v>
      </c>
      <c r="I41" s="133">
        <f>I42</f>
        <v>0</v>
      </c>
      <c r="J41" s="134"/>
      <c r="K41" s="134"/>
    </row>
    <row r="42" spans="1:11" ht="15">
      <c r="A42" s="59"/>
      <c r="B42" s="74"/>
      <c r="C42" s="27"/>
      <c r="D42" s="27"/>
      <c r="E42" s="109"/>
      <c r="F42" s="109" t="s">
        <v>177</v>
      </c>
      <c r="G42" s="106">
        <v>0</v>
      </c>
      <c r="H42" s="106">
        <v>0</v>
      </c>
      <c r="I42" s="106">
        <v>0</v>
      </c>
      <c r="J42" s="117"/>
      <c r="K42" s="117"/>
    </row>
    <row r="43" spans="1:11" ht="33.75" customHeight="1" thickBot="1">
      <c r="A43" s="65" t="s">
        <v>151</v>
      </c>
      <c r="B43" s="77" t="s">
        <v>36</v>
      </c>
      <c r="C43" s="78" t="s">
        <v>152</v>
      </c>
      <c r="D43" s="78" t="s">
        <v>153</v>
      </c>
      <c r="E43" s="63" t="s">
        <v>154</v>
      </c>
      <c r="F43" s="63" t="s">
        <v>155</v>
      </c>
      <c r="G43" s="85">
        <v>0</v>
      </c>
      <c r="H43" s="85">
        <v>0</v>
      </c>
      <c r="I43" s="85">
        <v>0</v>
      </c>
      <c r="J43" s="128">
        <f>G43-I43</f>
        <v>0</v>
      </c>
      <c r="K43" s="129">
        <f>H43-I43</f>
        <v>0</v>
      </c>
    </row>
    <row r="44" spans="1:11" ht="15.75" thickBot="1">
      <c r="A44" s="64" t="s">
        <v>156</v>
      </c>
      <c r="B44" s="81"/>
      <c r="C44" s="82"/>
      <c r="D44" s="82"/>
      <c r="E44" s="82" t="s">
        <v>154</v>
      </c>
      <c r="F44" s="82" t="s">
        <v>155</v>
      </c>
      <c r="G44" s="83">
        <v>0</v>
      </c>
      <c r="H44" s="83">
        <v>0</v>
      </c>
      <c r="I44" s="83">
        <v>0</v>
      </c>
      <c r="J44" s="79">
        <f>SUM(G44-I44)</f>
        <v>0</v>
      </c>
      <c r="K44" s="80">
        <f>SUM(H44-I44)</f>
        <v>0</v>
      </c>
    </row>
    <row r="45" spans="1:11" ht="21.75" customHeight="1">
      <c r="A45" s="60" t="s">
        <v>88</v>
      </c>
      <c r="B45" s="84" t="s">
        <v>36</v>
      </c>
      <c r="C45" s="84" t="s">
        <v>89</v>
      </c>
      <c r="D45" s="84" t="s">
        <v>112</v>
      </c>
      <c r="E45" s="84" t="s">
        <v>97</v>
      </c>
      <c r="F45" s="84" t="s">
        <v>162</v>
      </c>
      <c r="G45" s="79">
        <f>G46</f>
        <v>159705</v>
      </c>
      <c r="H45" s="79">
        <v>0</v>
      </c>
      <c r="I45" s="79">
        <f>SUM(I46)</f>
        <v>0</v>
      </c>
      <c r="J45" s="79">
        <f>SUM(J46)</f>
        <v>159705</v>
      </c>
      <c r="K45" s="79">
        <f>SUM(K46)</f>
        <v>0</v>
      </c>
    </row>
    <row r="46" spans="1:11" ht="15.75" thickBot="1">
      <c r="A46" s="59" t="s">
        <v>31</v>
      </c>
      <c r="B46" s="27"/>
      <c r="C46" s="27"/>
      <c r="D46" s="27"/>
      <c r="E46" s="109" t="s">
        <v>97</v>
      </c>
      <c r="F46" s="109" t="s">
        <v>162</v>
      </c>
      <c r="G46" s="106">
        <v>159705</v>
      </c>
      <c r="H46" s="106">
        <v>0</v>
      </c>
      <c r="I46" s="106">
        <v>0</v>
      </c>
      <c r="J46" s="117">
        <f aca="true" t="shared" si="4" ref="J46:J54">G46-I46</f>
        <v>159705</v>
      </c>
      <c r="K46" s="117">
        <f>H46-I46</f>
        <v>0</v>
      </c>
    </row>
    <row r="47" spans="1:11" ht="30.75" customHeight="1" thickBot="1">
      <c r="A47" s="38" t="s">
        <v>57</v>
      </c>
      <c r="B47" s="33" t="s">
        <v>36</v>
      </c>
      <c r="C47" s="33" t="s">
        <v>76</v>
      </c>
      <c r="D47" s="33" t="s">
        <v>113</v>
      </c>
      <c r="E47" s="33" t="s">
        <v>33</v>
      </c>
      <c r="F47" s="33" t="s">
        <v>33</v>
      </c>
      <c r="G47" s="66">
        <f>SUM(G48:G54)</f>
        <v>287000</v>
      </c>
      <c r="H47" s="66">
        <f>H48+H49+H51+H52+H53+H54+H50</f>
        <v>71750</v>
      </c>
      <c r="I47" s="66">
        <f>I48+I49+I54+I52+I53+I51+I50</f>
        <v>53719</v>
      </c>
      <c r="J47" s="66">
        <f>G47-H47</f>
        <v>215250</v>
      </c>
      <c r="K47" s="66">
        <f>H47-I47</f>
        <v>18031</v>
      </c>
    </row>
    <row r="48" spans="1:11" ht="15" customHeight="1" thickBot="1">
      <c r="A48" s="36" t="s">
        <v>31</v>
      </c>
      <c r="B48" s="27"/>
      <c r="C48" s="27"/>
      <c r="D48" s="27"/>
      <c r="E48" s="27" t="s">
        <v>91</v>
      </c>
      <c r="F48" s="27" t="s">
        <v>54</v>
      </c>
      <c r="G48" s="72">
        <v>161000</v>
      </c>
      <c r="H48" s="72">
        <v>52000</v>
      </c>
      <c r="I48" s="72">
        <v>40491</v>
      </c>
      <c r="J48" s="66">
        <f t="shared" si="4"/>
        <v>120509</v>
      </c>
      <c r="K48" s="73">
        <f aca="true" t="shared" si="5" ref="K48:K57">H48-I48</f>
        <v>11509</v>
      </c>
    </row>
    <row r="49" spans="1:11" ht="15" customHeight="1" thickBot="1">
      <c r="A49" s="36"/>
      <c r="B49" s="27"/>
      <c r="C49" s="27"/>
      <c r="D49" s="27"/>
      <c r="E49" s="27" t="s">
        <v>106</v>
      </c>
      <c r="F49" s="27" t="s">
        <v>55</v>
      </c>
      <c r="G49" s="72">
        <v>49000</v>
      </c>
      <c r="H49" s="72">
        <v>15750</v>
      </c>
      <c r="I49" s="72">
        <v>12228</v>
      </c>
      <c r="J49" s="66">
        <f t="shared" si="4"/>
        <v>36772</v>
      </c>
      <c r="K49" s="73">
        <f t="shared" si="5"/>
        <v>3522</v>
      </c>
    </row>
    <row r="50" spans="1:11" ht="15" customHeight="1" thickBot="1">
      <c r="A50" s="36"/>
      <c r="B50" s="27"/>
      <c r="C50" s="27"/>
      <c r="D50" s="27"/>
      <c r="E50" s="27" t="s">
        <v>92</v>
      </c>
      <c r="F50" s="27" t="s">
        <v>37</v>
      </c>
      <c r="G50" s="72">
        <v>2000</v>
      </c>
      <c r="H50" s="72">
        <v>1000</v>
      </c>
      <c r="I50" s="72">
        <v>1000</v>
      </c>
      <c r="J50" s="66">
        <f>G50-I50</f>
        <v>1000</v>
      </c>
      <c r="K50" s="73">
        <f>H50-I50</f>
        <v>0</v>
      </c>
    </row>
    <row r="51" spans="1:11" ht="15" customHeight="1" thickBot="1">
      <c r="A51" s="36"/>
      <c r="B51" s="27"/>
      <c r="C51" s="27"/>
      <c r="D51" s="27"/>
      <c r="E51" s="27" t="s">
        <v>92</v>
      </c>
      <c r="F51" s="27" t="s">
        <v>70</v>
      </c>
      <c r="G51" s="72">
        <v>3000</v>
      </c>
      <c r="H51" s="72">
        <v>2000</v>
      </c>
      <c r="I51" s="72">
        <v>0</v>
      </c>
      <c r="J51" s="66">
        <f>G51-I51</f>
        <v>3000</v>
      </c>
      <c r="K51" s="73">
        <f>H51-I51</f>
        <v>2000</v>
      </c>
    </row>
    <row r="52" spans="1:11" ht="15" customHeight="1" thickBot="1">
      <c r="A52" s="36"/>
      <c r="B52" s="27"/>
      <c r="C52" s="27"/>
      <c r="D52" s="27"/>
      <c r="E52" s="27" t="s">
        <v>92</v>
      </c>
      <c r="F52" s="27" t="s">
        <v>163</v>
      </c>
      <c r="G52" s="72">
        <v>10000</v>
      </c>
      <c r="H52" s="72">
        <v>1000</v>
      </c>
      <c r="I52" s="72">
        <v>0</v>
      </c>
      <c r="J52" s="66">
        <f>G52-I52</f>
        <v>10000</v>
      </c>
      <c r="K52" s="73">
        <f t="shared" si="5"/>
        <v>1000</v>
      </c>
    </row>
    <row r="53" spans="1:11" ht="15" customHeight="1" thickBot="1">
      <c r="A53" s="36"/>
      <c r="B53" s="27"/>
      <c r="C53" s="27"/>
      <c r="D53" s="27"/>
      <c r="E53" s="27" t="s">
        <v>93</v>
      </c>
      <c r="F53" s="27" t="s">
        <v>75</v>
      </c>
      <c r="G53" s="72">
        <v>52000</v>
      </c>
      <c r="H53" s="72">
        <v>0</v>
      </c>
      <c r="I53" s="72">
        <v>0</v>
      </c>
      <c r="J53" s="66">
        <f t="shared" si="4"/>
        <v>52000</v>
      </c>
      <c r="K53" s="73">
        <f t="shared" si="5"/>
        <v>0</v>
      </c>
    </row>
    <row r="54" spans="1:11" ht="15" customHeight="1">
      <c r="A54" s="36"/>
      <c r="B54" s="27"/>
      <c r="C54" s="27"/>
      <c r="D54" s="27"/>
      <c r="E54" s="109" t="s">
        <v>93</v>
      </c>
      <c r="F54" s="109" t="s">
        <v>163</v>
      </c>
      <c r="G54" s="106">
        <v>10000</v>
      </c>
      <c r="H54" s="106">
        <v>0</v>
      </c>
      <c r="I54" s="106">
        <v>0</v>
      </c>
      <c r="J54" s="118">
        <f t="shared" si="4"/>
        <v>10000</v>
      </c>
      <c r="K54" s="119">
        <f t="shared" si="5"/>
        <v>0</v>
      </c>
    </row>
    <row r="55" spans="1:11" ht="15" customHeight="1">
      <c r="A55" s="54" t="s">
        <v>173</v>
      </c>
      <c r="B55" s="63" t="s">
        <v>36</v>
      </c>
      <c r="C55" s="63" t="s">
        <v>174</v>
      </c>
      <c r="D55" s="63" t="s">
        <v>175</v>
      </c>
      <c r="E55" s="142" t="s">
        <v>93</v>
      </c>
      <c r="F55" s="142" t="s">
        <v>70</v>
      </c>
      <c r="G55" s="143">
        <f>G56</f>
        <v>0</v>
      </c>
      <c r="H55" s="143">
        <f>H56</f>
        <v>0</v>
      </c>
      <c r="I55" s="143">
        <f>I56</f>
        <v>0</v>
      </c>
      <c r="J55" s="140">
        <f>J56</f>
        <v>0</v>
      </c>
      <c r="K55" s="141">
        <f>K56</f>
        <v>0</v>
      </c>
    </row>
    <row r="56" spans="1:11" ht="15" customHeight="1">
      <c r="A56" s="137"/>
      <c r="B56" s="62"/>
      <c r="C56" s="62"/>
      <c r="D56" s="62"/>
      <c r="E56" s="138" t="s">
        <v>93</v>
      </c>
      <c r="F56" s="138" t="s">
        <v>70</v>
      </c>
      <c r="G56" s="139">
        <v>0</v>
      </c>
      <c r="H56" s="139">
        <v>0</v>
      </c>
      <c r="I56" s="139">
        <v>0</v>
      </c>
      <c r="J56" s="140">
        <f>G56-H56</f>
        <v>0</v>
      </c>
      <c r="K56" s="141">
        <f>H56-I56</f>
        <v>0</v>
      </c>
    </row>
    <row r="57" spans="1:11" s="10" customFormat="1" ht="29.25" thickBot="1">
      <c r="A57" s="54" t="s">
        <v>137</v>
      </c>
      <c r="B57" s="63" t="s">
        <v>36</v>
      </c>
      <c r="C57" s="63" t="s">
        <v>138</v>
      </c>
      <c r="D57" s="63" t="s">
        <v>121</v>
      </c>
      <c r="E57" s="63" t="s">
        <v>93</v>
      </c>
      <c r="F57" s="63" t="s">
        <v>70</v>
      </c>
      <c r="G57" s="85">
        <f>G58</f>
        <v>200000</v>
      </c>
      <c r="H57" s="85">
        <f>H58</f>
        <v>0</v>
      </c>
      <c r="I57" s="85">
        <f>I58</f>
        <v>0</v>
      </c>
      <c r="J57" s="85">
        <f>J58</f>
        <v>200000</v>
      </c>
      <c r="K57" s="85">
        <f t="shared" si="5"/>
        <v>0</v>
      </c>
    </row>
    <row r="58" spans="1:11" ht="15.75" thickBot="1">
      <c r="A58" s="53" t="s">
        <v>31</v>
      </c>
      <c r="B58" s="75"/>
      <c r="C58" s="75"/>
      <c r="D58" s="75"/>
      <c r="E58" s="75" t="s">
        <v>93</v>
      </c>
      <c r="F58" s="75" t="s">
        <v>70</v>
      </c>
      <c r="G58" s="76">
        <v>200000</v>
      </c>
      <c r="H58" s="76">
        <v>0</v>
      </c>
      <c r="I58" s="76">
        <v>0</v>
      </c>
      <c r="J58" s="66">
        <f aca="true" t="shared" si="6" ref="J58:J73">G58-I58</f>
        <v>200000</v>
      </c>
      <c r="K58" s="73">
        <f>K57</f>
        <v>0</v>
      </c>
    </row>
    <row r="59" spans="1:11" ht="30.75" customHeight="1" thickBot="1">
      <c r="A59" s="125" t="s">
        <v>60</v>
      </c>
      <c r="B59" s="33" t="s">
        <v>36</v>
      </c>
      <c r="C59" s="33" t="s">
        <v>71</v>
      </c>
      <c r="D59" s="33" t="s">
        <v>114</v>
      </c>
      <c r="E59" s="33" t="s">
        <v>33</v>
      </c>
      <c r="F59" s="33" t="s">
        <v>33</v>
      </c>
      <c r="G59" s="66">
        <f>SUM(G60:G73)</f>
        <v>3734695.7800000003</v>
      </c>
      <c r="H59" s="66">
        <f>H60+H61+H62+H63+H64+H65+H66+H67+H68+H69+H70+H71+H72+H73</f>
        <v>357427.59</v>
      </c>
      <c r="I59" s="66">
        <f>I60+I61+I62+I63+I64+I65+I66+I67+I68+I69+I70+I71+I72+I73</f>
        <v>315447.59</v>
      </c>
      <c r="J59" s="66">
        <f t="shared" si="6"/>
        <v>3419248.1900000004</v>
      </c>
      <c r="K59" s="66">
        <f>K60+K61+K62+K63+K64+K65+K66+K67+K68+K69+K70+K72+K73+K71</f>
        <v>41980</v>
      </c>
    </row>
    <row r="60" spans="1:11" ht="20.25" customHeight="1" thickBot="1">
      <c r="A60" s="36" t="s">
        <v>116</v>
      </c>
      <c r="B60" s="75"/>
      <c r="C60" s="75" t="s">
        <v>38</v>
      </c>
      <c r="D60" s="75" t="s">
        <v>121</v>
      </c>
      <c r="E60" s="75" t="s">
        <v>93</v>
      </c>
      <c r="F60" s="75" t="s">
        <v>39</v>
      </c>
      <c r="G60" s="76">
        <v>0</v>
      </c>
      <c r="H60" s="76">
        <v>0</v>
      </c>
      <c r="I60" s="76">
        <v>0</v>
      </c>
      <c r="J60" s="79">
        <f t="shared" si="6"/>
        <v>0</v>
      </c>
      <c r="K60" s="73">
        <f>H60-I60</f>
        <v>0</v>
      </c>
    </row>
    <row r="61" spans="1:11" ht="15" customHeight="1" thickBot="1">
      <c r="A61" s="36" t="s">
        <v>117</v>
      </c>
      <c r="B61" s="27"/>
      <c r="C61" s="27" t="s">
        <v>38</v>
      </c>
      <c r="D61" s="27" t="s">
        <v>115</v>
      </c>
      <c r="E61" s="27" t="s">
        <v>93</v>
      </c>
      <c r="F61" s="27" t="s">
        <v>75</v>
      </c>
      <c r="G61" s="72">
        <v>0</v>
      </c>
      <c r="H61" s="72">
        <f>G61</f>
        <v>0</v>
      </c>
      <c r="I61" s="72">
        <v>0</v>
      </c>
      <c r="J61" s="66">
        <f t="shared" si="6"/>
        <v>0</v>
      </c>
      <c r="K61" s="73">
        <f>H61-I61</f>
        <v>0</v>
      </c>
    </row>
    <row r="62" spans="1:11" ht="15" customHeight="1" thickBot="1">
      <c r="A62" s="59" t="s">
        <v>117</v>
      </c>
      <c r="B62" s="27"/>
      <c r="C62" s="27" t="s">
        <v>38</v>
      </c>
      <c r="D62" s="27" t="s">
        <v>115</v>
      </c>
      <c r="E62" s="27" t="s">
        <v>93</v>
      </c>
      <c r="F62" s="27" t="s">
        <v>163</v>
      </c>
      <c r="G62" s="72">
        <v>0</v>
      </c>
      <c r="H62" s="72">
        <v>0</v>
      </c>
      <c r="I62" s="72">
        <v>0</v>
      </c>
      <c r="J62" s="67">
        <f t="shared" si="6"/>
        <v>0</v>
      </c>
      <c r="K62" s="73">
        <f aca="true" t="shared" si="7" ref="K62:K73">H62-I62</f>
        <v>0</v>
      </c>
    </row>
    <row r="63" spans="1:11" ht="15" customHeight="1" thickBot="1">
      <c r="A63" s="36" t="s">
        <v>85</v>
      </c>
      <c r="B63" s="27"/>
      <c r="C63" s="27" t="s">
        <v>73</v>
      </c>
      <c r="D63" s="27" t="s">
        <v>118</v>
      </c>
      <c r="E63" s="135" t="s">
        <v>191</v>
      </c>
      <c r="F63" s="27" t="s">
        <v>39</v>
      </c>
      <c r="G63" s="72">
        <v>400000</v>
      </c>
      <c r="H63" s="106">
        <v>44681.31</v>
      </c>
      <c r="I63" s="72">
        <v>44681.31</v>
      </c>
      <c r="J63" s="66">
        <f>G63-H63</f>
        <v>355318.69</v>
      </c>
      <c r="K63" s="73">
        <f t="shared" si="7"/>
        <v>0</v>
      </c>
    </row>
    <row r="64" spans="1:11" ht="15" customHeight="1" thickBot="1">
      <c r="A64" s="36"/>
      <c r="B64" s="27"/>
      <c r="C64" s="27" t="s">
        <v>73</v>
      </c>
      <c r="D64" s="27" t="s">
        <v>118</v>
      </c>
      <c r="E64" s="135" t="s">
        <v>93</v>
      </c>
      <c r="F64" s="27" t="s">
        <v>70</v>
      </c>
      <c r="G64" s="72">
        <v>195152.78</v>
      </c>
      <c r="H64" s="106">
        <v>53721</v>
      </c>
      <c r="I64" s="72">
        <v>53721</v>
      </c>
      <c r="J64" s="66">
        <f t="shared" si="6"/>
        <v>141431.78</v>
      </c>
      <c r="K64" s="73">
        <f t="shared" si="7"/>
        <v>0</v>
      </c>
    </row>
    <row r="65" spans="1:11" ht="15" customHeight="1" thickBot="1">
      <c r="A65" s="36" t="s">
        <v>200</v>
      </c>
      <c r="B65" s="27"/>
      <c r="C65" s="109" t="s">
        <v>73</v>
      </c>
      <c r="D65" s="109" t="s">
        <v>118</v>
      </c>
      <c r="E65" s="135" t="s">
        <v>93</v>
      </c>
      <c r="F65" s="109" t="s">
        <v>163</v>
      </c>
      <c r="G65" s="106">
        <v>442590</v>
      </c>
      <c r="H65" s="106">
        <v>800</v>
      </c>
      <c r="I65" s="106">
        <v>800</v>
      </c>
      <c r="J65" s="118">
        <f t="shared" si="6"/>
        <v>441790</v>
      </c>
      <c r="K65" s="119">
        <f t="shared" si="7"/>
        <v>0</v>
      </c>
    </row>
    <row r="66" spans="1:11" ht="15" customHeight="1" thickBot="1">
      <c r="A66" s="57" t="s">
        <v>201</v>
      </c>
      <c r="B66" s="27"/>
      <c r="C66" s="27" t="s">
        <v>73</v>
      </c>
      <c r="D66" s="27" t="s">
        <v>120</v>
      </c>
      <c r="E66" s="27" t="s">
        <v>108</v>
      </c>
      <c r="F66" s="27" t="s">
        <v>37</v>
      </c>
      <c r="G66" s="72">
        <v>0</v>
      </c>
      <c r="H66" s="106">
        <v>0</v>
      </c>
      <c r="I66" s="72">
        <v>0</v>
      </c>
      <c r="J66" s="66">
        <f t="shared" si="6"/>
        <v>0</v>
      </c>
      <c r="K66" s="73">
        <f t="shared" si="7"/>
        <v>0</v>
      </c>
    </row>
    <row r="67" spans="1:11" ht="15" customHeight="1" thickBot="1">
      <c r="A67" s="57" t="s">
        <v>188</v>
      </c>
      <c r="B67" s="27"/>
      <c r="C67" s="27" t="s">
        <v>73</v>
      </c>
      <c r="D67" s="27" t="s">
        <v>121</v>
      </c>
      <c r="E67" s="27" t="s">
        <v>93</v>
      </c>
      <c r="F67" s="27" t="s">
        <v>39</v>
      </c>
      <c r="G67" s="72">
        <v>0</v>
      </c>
      <c r="H67" s="106">
        <v>0</v>
      </c>
      <c r="I67" s="72">
        <v>0</v>
      </c>
      <c r="J67" s="66">
        <f t="shared" si="6"/>
        <v>0</v>
      </c>
      <c r="K67" s="73">
        <f t="shared" si="7"/>
        <v>0</v>
      </c>
    </row>
    <row r="68" spans="1:11" ht="15" customHeight="1" thickBot="1">
      <c r="A68" s="57" t="s">
        <v>202</v>
      </c>
      <c r="B68" s="27"/>
      <c r="C68" s="27" t="s">
        <v>73</v>
      </c>
      <c r="D68" s="27" t="s">
        <v>121</v>
      </c>
      <c r="E68" s="27" t="s">
        <v>93</v>
      </c>
      <c r="F68" s="27" t="s">
        <v>37</v>
      </c>
      <c r="G68" s="72">
        <v>1501053</v>
      </c>
      <c r="H68" s="106">
        <v>162309</v>
      </c>
      <c r="I68" s="72">
        <v>162309</v>
      </c>
      <c r="J68" s="66">
        <f t="shared" si="6"/>
        <v>1338744</v>
      </c>
      <c r="K68" s="73">
        <f t="shared" si="7"/>
        <v>0</v>
      </c>
    </row>
    <row r="69" spans="1:11" ht="15" customHeight="1" thickBot="1">
      <c r="A69" s="57"/>
      <c r="B69" s="27"/>
      <c r="C69" s="27" t="s">
        <v>73</v>
      </c>
      <c r="D69" s="27" t="s">
        <v>121</v>
      </c>
      <c r="E69" s="27" t="s">
        <v>93</v>
      </c>
      <c r="F69" s="27" t="s">
        <v>70</v>
      </c>
      <c r="G69" s="72">
        <v>150000</v>
      </c>
      <c r="H69" s="106">
        <v>0</v>
      </c>
      <c r="I69" s="72">
        <v>0</v>
      </c>
      <c r="J69" s="66">
        <f t="shared" si="6"/>
        <v>150000</v>
      </c>
      <c r="K69" s="73">
        <f t="shared" si="7"/>
        <v>0</v>
      </c>
    </row>
    <row r="70" spans="1:11" ht="15" customHeight="1" thickBot="1">
      <c r="A70" s="57" t="s">
        <v>119</v>
      </c>
      <c r="B70" s="27"/>
      <c r="C70" s="109" t="s">
        <v>73</v>
      </c>
      <c r="D70" s="109" t="s">
        <v>121</v>
      </c>
      <c r="E70" s="109" t="s">
        <v>93</v>
      </c>
      <c r="F70" s="109" t="s">
        <v>165</v>
      </c>
      <c r="G70" s="106">
        <v>368600</v>
      </c>
      <c r="H70" s="106">
        <v>52360</v>
      </c>
      <c r="I70" s="106">
        <v>18480</v>
      </c>
      <c r="J70" s="118">
        <f>G70-I70</f>
        <v>350120</v>
      </c>
      <c r="K70" s="119">
        <f>H70-I70</f>
        <v>33880</v>
      </c>
    </row>
    <row r="71" spans="1:11" ht="15" customHeight="1" thickBot="1">
      <c r="A71" s="57"/>
      <c r="B71" s="27"/>
      <c r="C71" s="109"/>
      <c r="D71" s="109"/>
      <c r="E71" s="109" t="s">
        <v>93</v>
      </c>
      <c r="F71" s="109" t="s">
        <v>163</v>
      </c>
      <c r="G71" s="106">
        <v>500000</v>
      </c>
      <c r="H71" s="106">
        <v>37000</v>
      </c>
      <c r="I71" s="106">
        <v>28900</v>
      </c>
      <c r="J71" s="118">
        <f>G71-I71</f>
        <v>471100</v>
      </c>
      <c r="K71" s="119">
        <f>H71-I71</f>
        <v>8100</v>
      </c>
    </row>
    <row r="72" spans="1:11" ht="15" customHeight="1" thickBot="1">
      <c r="A72" s="57" t="s">
        <v>145</v>
      </c>
      <c r="B72" s="27"/>
      <c r="C72" s="109" t="s">
        <v>73</v>
      </c>
      <c r="D72" s="109" t="s">
        <v>121</v>
      </c>
      <c r="E72" s="109" t="s">
        <v>94</v>
      </c>
      <c r="F72" s="109" t="s">
        <v>164</v>
      </c>
      <c r="G72" s="106">
        <v>175000</v>
      </c>
      <c r="H72" s="106">
        <v>6556.28</v>
      </c>
      <c r="I72" s="106">
        <v>6556.28</v>
      </c>
      <c r="J72" s="118">
        <f t="shared" si="6"/>
        <v>168443.72</v>
      </c>
      <c r="K72" s="119">
        <f t="shared" si="7"/>
        <v>0</v>
      </c>
    </row>
    <row r="73" spans="1:11" ht="15" customHeight="1">
      <c r="A73" s="57" t="s">
        <v>146</v>
      </c>
      <c r="B73" s="27"/>
      <c r="C73" s="109" t="s">
        <v>73</v>
      </c>
      <c r="D73" s="109" t="s">
        <v>121</v>
      </c>
      <c r="E73" s="109" t="s">
        <v>95</v>
      </c>
      <c r="F73" s="109" t="s">
        <v>164</v>
      </c>
      <c r="G73" s="106">
        <v>2300</v>
      </c>
      <c r="H73" s="106">
        <v>0</v>
      </c>
      <c r="I73" s="106">
        <v>0</v>
      </c>
      <c r="J73" s="118">
        <f t="shared" si="6"/>
        <v>2300</v>
      </c>
      <c r="K73" s="119">
        <f t="shared" si="7"/>
        <v>0</v>
      </c>
    </row>
    <row r="74" spans="1:11" ht="15.75" thickBot="1">
      <c r="A74" s="6"/>
      <c r="B74" s="86"/>
      <c r="C74" s="86"/>
      <c r="D74" s="86"/>
      <c r="E74" s="86"/>
      <c r="F74" s="86"/>
      <c r="G74" s="87"/>
      <c r="H74" s="87"/>
      <c r="I74" s="87"/>
      <c r="J74" s="88"/>
      <c r="K74" s="88"/>
    </row>
    <row r="75" spans="1:11" ht="21.75" customHeight="1">
      <c r="A75" s="39" t="s">
        <v>17</v>
      </c>
      <c r="B75" s="166" t="s">
        <v>19</v>
      </c>
      <c r="C75" s="167"/>
      <c r="D75" s="167"/>
      <c r="E75" s="167"/>
      <c r="F75" s="168"/>
      <c r="G75" s="163"/>
      <c r="H75" s="163" t="s">
        <v>21</v>
      </c>
      <c r="I75" s="163" t="s">
        <v>22</v>
      </c>
      <c r="J75" s="163" t="s">
        <v>23</v>
      </c>
      <c r="K75" s="164"/>
    </row>
    <row r="76" spans="1:11" ht="16.5" customHeight="1">
      <c r="A76" s="40" t="s">
        <v>18</v>
      </c>
      <c r="B76" s="169"/>
      <c r="C76" s="170"/>
      <c r="D76" s="170"/>
      <c r="E76" s="170"/>
      <c r="F76" s="171"/>
      <c r="G76" s="161"/>
      <c r="H76" s="161"/>
      <c r="I76" s="161"/>
      <c r="J76" s="161"/>
      <c r="K76" s="165"/>
    </row>
    <row r="77" spans="1:11" ht="81" customHeight="1">
      <c r="A77" s="40"/>
      <c r="B77" s="89" t="s">
        <v>24</v>
      </c>
      <c r="C77" s="89" t="s">
        <v>25</v>
      </c>
      <c r="D77" s="89" t="s">
        <v>26</v>
      </c>
      <c r="E77" s="89" t="s">
        <v>27</v>
      </c>
      <c r="F77" s="89" t="s">
        <v>28</v>
      </c>
      <c r="G77" s="161"/>
      <c r="H77" s="161"/>
      <c r="I77" s="161"/>
      <c r="J77" s="24" t="s">
        <v>29</v>
      </c>
      <c r="K77" s="41" t="s">
        <v>30</v>
      </c>
    </row>
    <row r="78" spans="1:11" ht="15.75" thickBot="1">
      <c r="A78" s="42">
        <v>1</v>
      </c>
      <c r="B78" s="90">
        <v>2</v>
      </c>
      <c r="C78" s="90">
        <v>3</v>
      </c>
      <c r="D78" s="90">
        <v>4</v>
      </c>
      <c r="E78" s="90">
        <v>5</v>
      </c>
      <c r="F78" s="90">
        <v>6</v>
      </c>
      <c r="G78" s="91"/>
      <c r="H78" s="91">
        <v>8</v>
      </c>
      <c r="I78" s="91">
        <v>9</v>
      </c>
      <c r="J78" s="91">
        <v>10</v>
      </c>
      <c r="K78" s="92">
        <v>11</v>
      </c>
    </row>
    <row r="79" spans="1:11" ht="30" customHeight="1" thickBot="1">
      <c r="A79" s="43" t="s">
        <v>132</v>
      </c>
      <c r="B79" s="93" t="s">
        <v>36</v>
      </c>
      <c r="C79" s="93" t="s">
        <v>133</v>
      </c>
      <c r="D79" s="93" t="s">
        <v>134</v>
      </c>
      <c r="E79" s="93" t="s">
        <v>139</v>
      </c>
      <c r="F79" s="93" t="s">
        <v>155</v>
      </c>
      <c r="G79" s="94">
        <f>G80+G81</f>
        <v>72534</v>
      </c>
      <c r="H79" s="94">
        <f>H80+H81</f>
        <v>18133.44</v>
      </c>
      <c r="I79" s="94">
        <f>I80+I81</f>
        <v>18133.44</v>
      </c>
      <c r="J79" s="94">
        <f>J80</f>
        <v>54400.56</v>
      </c>
      <c r="K79" s="94">
        <f>K80</f>
        <v>0</v>
      </c>
    </row>
    <row r="80" spans="1:11" ht="30.75" thickBot="1">
      <c r="A80" s="36" t="s">
        <v>136</v>
      </c>
      <c r="B80" s="27"/>
      <c r="C80" s="27" t="s">
        <v>133</v>
      </c>
      <c r="D80" s="27" t="s">
        <v>134</v>
      </c>
      <c r="E80" s="27" t="s">
        <v>135</v>
      </c>
      <c r="F80" s="27" t="s">
        <v>155</v>
      </c>
      <c r="G80" s="72">
        <v>72534</v>
      </c>
      <c r="H80" s="72">
        <v>18133.44</v>
      </c>
      <c r="I80" s="72">
        <v>18133.44</v>
      </c>
      <c r="J80" s="66">
        <f>G80-I80</f>
        <v>54400.56</v>
      </c>
      <c r="K80" s="73">
        <f>H80-I80</f>
        <v>0</v>
      </c>
    </row>
    <row r="81" spans="1:11" ht="15.75" thickBot="1">
      <c r="A81" s="137"/>
      <c r="B81" s="62"/>
      <c r="C81" s="62"/>
      <c r="D81" s="62"/>
      <c r="E81" s="62" t="s">
        <v>139</v>
      </c>
      <c r="F81" s="62" t="s">
        <v>155</v>
      </c>
      <c r="G81" s="148">
        <v>0</v>
      </c>
      <c r="H81" s="148">
        <v>0</v>
      </c>
      <c r="I81" s="148">
        <v>0</v>
      </c>
      <c r="J81" s="66"/>
      <c r="K81" s="149"/>
    </row>
    <row r="82" spans="1:11" ht="48.75" customHeight="1" thickBot="1">
      <c r="A82" s="37" t="s">
        <v>59</v>
      </c>
      <c r="B82" s="33" t="s">
        <v>36</v>
      </c>
      <c r="C82" s="33" t="s">
        <v>80</v>
      </c>
      <c r="D82" s="33" t="s">
        <v>122</v>
      </c>
      <c r="E82" s="33" t="s">
        <v>33</v>
      </c>
      <c r="F82" s="33" t="s">
        <v>33</v>
      </c>
      <c r="G82" s="66">
        <f>G83+G84+G85</f>
        <v>150000</v>
      </c>
      <c r="H82" s="66">
        <f>H83+H84+H85</f>
        <v>0</v>
      </c>
      <c r="I82" s="66">
        <f>I83+I84+I85</f>
        <v>0</v>
      </c>
      <c r="J82" s="66">
        <f>G82-I82</f>
        <v>150000</v>
      </c>
      <c r="K82" s="66">
        <f>K83+K84+K85</f>
        <v>0</v>
      </c>
    </row>
    <row r="83" spans="1:11" ht="15.75" thickBot="1">
      <c r="A83" s="36" t="s">
        <v>31</v>
      </c>
      <c r="B83" s="27"/>
      <c r="C83" s="27"/>
      <c r="D83" s="27"/>
      <c r="E83" s="109" t="s">
        <v>93</v>
      </c>
      <c r="F83" s="109" t="s">
        <v>70</v>
      </c>
      <c r="G83" s="106">
        <v>90000</v>
      </c>
      <c r="H83" s="106">
        <v>0</v>
      </c>
      <c r="I83" s="106">
        <v>0</v>
      </c>
      <c r="J83" s="118">
        <f>G83-I83</f>
        <v>90000</v>
      </c>
      <c r="K83" s="73">
        <f>H83-I83</f>
        <v>0</v>
      </c>
    </row>
    <row r="84" spans="1:11" ht="15.75" thickBot="1">
      <c r="A84" s="36"/>
      <c r="B84" s="27"/>
      <c r="C84" s="27"/>
      <c r="D84" s="27"/>
      <c r="E84" s="109" t="s">
        <v>93</v>
      </c>
      <c r="F84" s="109" t="s">
        <v>75</v>
      </c>
      <c r="G84" s="106">
        <v>0</v>
      </c>
      <c r="H84" s="106">
        <v>0</v>
      </c>
      <c r="I84" s="106">
        <v>0</v>
      </c>
      <c r="J84" s="118">
        <f>SUM(G84-I84)</f>
        <v>0</v>
      </c>
      <c r="K84" s="73">
        <f>H84-I84</f>
        <v>0</v>
      </c>
    </row>
    <row r="85" spans="1:11" ht="15.75" thickBot="1">
      <c r="A85" s="36" t="s">
        <v>31</v>
      </c>
      <c r="B85" s="27"/>
      <c r="C85" s="27"/>
      <c r="D85" s="27"/>
      <c r="E85" s="109" t="s">
        <v>93</v>
      </c>
      <c r="F85" s="109" t="s">
        <v>163</v>
      </c>
      <c r="G85" s="106">
        <v>60000</v>
      </c>
      <c r="H85" s="106">
        <v>0</v>
      </c>
      <c r="I85" s="106">
        <v>0</v>
      </c>
      <c r="J85" s="118">
        <f>G85-I85</f>
        <v>60000</v>
      </c>
      <c r="K85" s="73">
        <f>H85-I85</f>
        <v>0</v>
      </c>
    </row>
    <row r="86" spans="1:11" ht="28.5" customHeight="1" thickBot="1">
      <c r="A86" s="44" t="s">
        <v>32</v>
      </c>
      <c r="B86" s="95"/>
      <c r="C86" s="95"/>
      <c r="D86" s="95"/>
      <c r="E86" s="95"/>
      <c r="F86" s="95"/>
      <c r="G86" s="96">
        <v>0</v>
      </c>
      <c r="H86" s="96">
        <f>ДОХОДЫ!C14-РАСХОДЫ!G6</f>
        <v>-1085136.1799999997</v>
      </c>
      <c r="I86" s="96">
        <f>ДОХОДЫ!D14-РАСХОДЫ!I6</f>
        <v>343414.70000000007</v>
      </c>
      <c r="J86" s="96">
        <v>0</v>
      </c>
      <c r="K86" s="97">
        <v>0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G2:G4"/>
    <mergeCell ref="H2:H4"/>
    <mergeCell ref="I2:I4"/>
    <mergeCell ref="A1:K1"/>
    <mergeCell ref="J75:K76"/>
    <mergeCell ref="J2:K3"/>
    <mergeCell ref="B75:F76"/>
    <mergeCell ref="G75:G77"/>
    <mergeCell ref="H75:H77"/>
    <mergeCell ref="I75:I77"/>
    <mergeCell ref="B2:F3"/>
  </mergeCells>
  <printOptions/>
  <pageMargins left="0.33" right="0.17" top="0.25" bottom="0.28" header="0.21" footer="0.16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7">
      <selection activeCell="J22" sqref="J22"/>
    </sheetView>
  </sheetViews>
  <sheetFormatPr defaultColWidth="9.00390625" defaultRowHeight="12.75"/>
  <cols>
    <col min="1" max="1" width="25.75390625" style="17" customWidth="1"/>
    <col min="2" max="2" width="6.875" style="17" customWidth="1"/>
    <col min="3" max="6" width="18.625" style="17" customWidth="1"/>
    <col min="7" max="16384" width="9.125" style="17" customWidth="1"/>
  </cols>
  <sheetData>
    <row r="1" spans="1:6" ht="15.75" thickBot="1">
      <c r="A1" s="174" t="s">
        <v>53</v>
      </c>
      <c r="B1" s="174"/>
      <c r="C1" s="174"/>
      <c r="D1" s="174"/>
      <c r="E1" s="174"/>
      <c r="F1" s="174"/>
    </row>
    <row r="2" spans="1:6" ht="69" customHeight="1">
      <c r="A2" s="184" t="s">
        <v>0</v>
      </c>
      <c r="B2" s="184" t="s">
        <v>40</v>
      </c>
      <c r="C2" s="184" t="s">
        <v>41</v>
      </c>
      <c r="D2" s="18" t="s">
        <v>42</v>
      </c>
      <c r="E2" s="184" t="s">
        <v>3</v>
      </c>
      <c r="F2" s="184" t="s">
        <v>4</v>
      </c>
    </row>
    <row r="3" spans="1:6" ht="13.5" thickBot="1">
      <c r="A3" s="185"/>
      <c r="B3" s="185"/>
      <c r="C3" s="185"/>
      <c r="D3" s="20" t="s">
        <v>43</v>
      </c>
      <c r="E3" s="185"/>
      <c r="F3" s="185"/>
    </row>
    <row r="4" spans="1:6" ht="13.5" thickBot="1">
      <c r="A4" s="19">
        <v>1</v>
      </c>
      <c r="B4" s="20">
        <v>2</v>
      </c>
      <c r="C4" s="20">
        <v>3</v>
      </c>
      <c r="D4" s="20">
        <v>4</v>
      </c>
      <c r="E4" s="20">
        <v>5</v>
      </c>
      <c r="F4" s="20">
        <v>6</v>
      </c>
    </row>
    <row r="5" spans="1:6" ht="57.75" customHeight="1" thickBot="1">
      <c r="A5" s="3" t="s">
        <v>44</v>
      </c>
      <c r="B5" s="5">
        <v>500</v>
      </c>
      <c r="C5" s="21"/>
      <c r="D5" s="21"/>
      <c r="E5" s="11">
        <f>E7</f>
        <v>-343414.69999999995</v>
      </c>
      <c r="F5" s="21"/>
    </row>
    <row r="6" spans="1:6" ht="19.5" customHeight="1" thickBot="1">
      <c r="A6" s="2" t="s">
        <v>31</v>
      </c>
      <c r="B6" s="5">
        <v>510</v>
      </c>
      <c r="C6" s="21"/>
      <c r="D6" s="21"/>
      <c r="E6" s="21"/>
      <c r="F6" s="21"/>
    </row>
    <row r="7" spans="1:6" ht="31.5" customHeight="1" thickBot="1">
      <c r="A7" s="4" t="s">
        <v>45</v>
      </c>
      <c r="B7" s="5">
        <v>520</v>
      </c>
      <c r="C7" s="11"/>
      <c r="D7" s="11"/>
      <c r="E7" s="11">
        <f>E9-E11</f>
        <v>-343414.69999999995</v>
      </c>
      <c r="F7" s="11"/>
    </row>
    <row r="8" spans="1:6" ht="15.75" thickBot="1">
      <c r="A8" s="2" t="s">
        <v>46</v>
      </c>
      <c r="B8" s="5"/>
      <c r="C8" s="55"/>
      <c r="D8" s="55"/>
      <c r="E8" s="55"/>
      <c r="F8" s="55"/>
    </row>
    <row r="9" spans="1:6" ht="12.75" customHeight="1" thickBot="1">
      <c r="A9" s="1" t="s">
        <v>47</v>
      </c>
      <c r="B9" s="5"/>
      <c r="C9" s="55"/>
      <c r="D9" s="55"/>
      <c r="E9" s="55">
        <v>1085136.18</v>
      </c>
      <c r="F9" s="55"/>
    </row>
    <row r="10" spans="1:6" ht="15.75" thickBot="1">
      <c r="A10" s="2"/>
      <c r="B10" s="5"/>
      <c r="C10" s="55"/>
      <c r="D10" s="55"/>
      <c r="E10" s="55"/>
      <c r="F10" s="55"/>
    </row>
    <row r="11" spans="1:6" ht="24.75" customHeight="1" thickBot="1">
      <c r="A11" s="1" t="s">
        <v>83</v>
      </c>
      <c r="B11" s="5"/>
      <c r="C11" s="55"/>
      <c r="D11" s="55"/>
      <c r="E11" s="55">
        <v>1428550.88</v>
      </c>
      <c r="F11" s="55"/>
    </row>
    <row r="12" spans="1:6" ht="15.75" thickBot="1">
      <c r="A12" s="2"/>
      <c r="B12" s="5"/>
      <c r="C12" s="55"/>
      <c r="D12" s="55"/>
      <c r="E12" s="55"/>
      <c r="F12" s="55"/>
    </row>
    <row r="13" spans="1:6" ht="15.75" thickBot="1">
      <c r="A13" s="2"/>
      <c r="B13" s="5"/>
      <c r="C13" s="55"/>
      <c r="D13" s="55" t="s">
        <v>100</v>
      </c>
      <c r="E13" s="55">
        <v>1409519.88</v>
      </c>
      <c r="F13" s="55"/>
    </row>
    <row r="14" spans="1:6" ht="15.75" thickBot="1">
      <c r="A14" s="2" t="s">
        <v>195</v>
      </c>
      <c r="B14" s="5"/>
      <c r="C14" s="55"/>
      <c r="D14" s="55" t="s">
        <v>77</v>
      </c>
      <c r="E14" s="55">
        <v>18031</v>
      </c>
      <c r="F14" s="55"/>
    </row>
    <row r="15" spans="1:6" ht="15.75" thickBot="1">
      <c r="A15" s="2"/>
      <c r="B15" s="5"/>
      <c r="C15" s="55"/>
      <c r="D15" s="55" t="s">
        <v>78</v>
      </c>
      <c r="E15" s="55">
        <v>0</v>
      </c>
      <c r="F15" s="55"/>
    </row>
    <row r="16" spans="1:6" ht="15.75" thickBot="1">
      <c r="A16" s="2"/>
      <c r="B16" s="5"/>
      <c r="C16" s="55"/>
      <c r="D16" s="55" t="s">
        <v>101</v>
      </c>
      <c r="E16" s="55">
        <v>0</v>
      </c>
      <c r="F16" s="55"/>
    </row>
    <row r="17" spans="1:6" ht="15.75" thickBot="1">
      <c r="A17" s="2"/>
      <c r="B17" s="5"/>
      <c r="C17" s="55"/>
      <c r="D17" s="55" t="s">
        <v>126</v>
      </c>
      <c r="E17" s="55" t="s">
        <v>142</v>
      </c>
      <c r="F17" s="55"/>
    </row>
    <row r="18" spans="1:6" ht="15.75" thickBot="1">
      <c r="A18" s="2"/>
      <c r="B18" s="5"/>
      <c r="C18" s="55"/>
      <c r="D18" s="55"/>
      <c r="E18" s="55"/>
      <c r="F18" s="55"/>
    </row>
    <row r="19" spans="1:6" ht="30.75" customHeight="1" thickBot="1">
      <c r="A19" s="4" t="s">
        <v>48</v>
      </c>
      <c r="B19" s="5">
        <v>620</v>
      </c>
      <c r="C19" s="55"/>
      <c r="D19" s="55"/>
      <c r="E19" s="55"/>
      <c r="F19" s="55"/>
    </row>
    <row r="20" spans="1:6" ht="15.75" thickBot="1">
      <c r="A20" s="2" t="s">
        <v>46</v>
      </c>
      <c r="B20" s="5"/>
      <c r="C20" s="55"/>
      <c r="D20" s="55"/>
      <c r="E20" s="55"/>
      <c r="F20" s="55"/>
    </row>
    <row r="21" spans="1:6" ht="15.75" thickBot="1">
      <c r="A21" s="2"/>
      <c r="B21" s="5"/>
      <c r="C21" s="55"/>
      <c r="D21" s="55"/>
      <c r="E21" s="55"/>
      <c r="F21" s="55"/>
    </row>
    <row r="22" spans="1:6" ht="15.75" thickBot="1">
      <c r="A22" s="2"/>
      <c r="B22" s="5"/>
      <c r="C22" s="55"/>
      <c r="D22" s="55"/>
      <c r="E22" s="55"/>
      <c r="F22" s="55"/>
    </row>
    <row r="23" spans="1:6" ht="15.75" thickBot="1">
      <c r="A23" s="2"/>
      <c r="B23" s="5"/>
      <c r="C23" s="55"/>
      <c r="D23" s="55"/>
      <c r="E23" s="55"/>
      <c r="F23" s="55"/>
    </row>
    <row r="24" spans="1:6" ht="15.75" thickBot="1">
      <c r="A24" s="2"/>
      <c r="B24" s="5"/>
      <c r="C24" s="55"/>
      <c r="D24" s="55"/>
      <c r="E24" s="55"/>
      <c r="F24" s="55"/>
    </row>
    <row r="25" spans="1:6" ht="15.75" thickBot="1">
      <c r="A25" s="2"/>
      <c r="B25" s="5"/>
      <c r="C25" s="55"/>
      <c r="D25" s="55"/>
      <c r="E25" s="55"/>
      <c r="F25" s="55"/>
    </row>
    <row r="26" spans="1:6" ht="15.75" thickBot="1">
      <c r="A26" s="2"/>
      <c r="B26" s="5"/>
      <c r="C26" s="55"/>
      <c r="D26" s="55"/>
      <c r="E26" s="55"/>
      <c r="F26" s="55"/>
    </row>
    <row r="27" spans="1:6" ht="15.75" thickBot="1">
      <c r="A27" s="2"/>
      <c r="B27" s="5"/>
      <c r="C27" s="55"/>
      <c r="D27" s="55"/>
      <c r="E27" s="55"/>
      <c r="F27" s="55"/>
    </row>
    <row r="28" spans="1:6" ht="15.75" thickBot="1">
      <c r="A28" s="2"/>
      <c r="B28" s="5"/>
      <c r="C28" s="55"/>
      <c r="D28" s="55"/>
      <c r="E28" s="55"/>
      <c r="F28" s="55"/>
    </row>
    <row r="29" spans="1:6" ht="15.75" thickBot="1">
      <c r="A29" s="2"/>
      <c r="B29" s="5"/>
      <c r="C29" s="55"/>
      <c r="D29" s="55"/>
      <c r="E29" s="55"/>
      <c r="F29" s="55"/>
    </row>
    <row r="30" spans="1:6" ht="15.75" thickBot="1">
      <c r="A30" s="2"/>
      <c r="B30" s="5"/>
      <c r="C30" s="55"/>
      <c r="D30" s="55"/>
      <c r="E30" s="55"/>
      <c r="F30" s="55"/>
    </row>
    <row r="31" spans="1:6" ht="15.75" thickBot="1">
      <c r="A31" s="2"/>
      <c r="B31" s="5"/>
      <c r="C31" s="55"/>
      <c r="D31" s="55"/>
      <c r="E31" s="55"/>
      <c r="F31" s="55"/>
    </row>
    <row r="32" spans="1:6" ht="15.75" thickBot="1">
      <c r="A32" s="1" t="s">
        <v>68</v>
      </c>
      <c r="B32" s="5"/>
      <c r="C32" s="55"/>
      <c r="D32" s="55"/>
      <c r="E32" s="55">
        <v>387941.21</v>
      </c>
      <c r="F32" s="55"/>
    </row>
    <row r="33" spans="1:6" ht="15.75" thickBot="1">
      <c r="A33" s="2"/>
      <c r="B33" s="5"/>
      <c r="C33" s="55"/>
      <c r="D33" s="55"/>
      <c r="E33" s="55" t="s">
        <v>96</v>
      </c>
      <c r="F33" s="55"/>
    </row>
    <row r="34" spans="1:6" ht="15.75" thickBot="1">
      <c r="A34" s="2"/>
      <c r="B34" s="5"/>
      <c r="C34" s="55"/>
      <c r="D34" s="55"/>
      <c r="E34" s="55"/>
      <c r="F34" s="55"/>
    </row>
    <row r="35" spans="1:6" ht="26.25" customHeight="1" thickBot="1">
      <c r="A35" s="1" t="s">
        <v>49</v>
      </c>
      <c r="B35" s="5">
        <v>700</v>
      </c>
      <c r="C35" s="55"/>
      <c r="D35" s="55"/>
      <c r="E35" s="55">
        <v>0</v>
      </c>
      <c r="F35" s="55"/>
    </row>
    <row r="39" spans="1:6" ht="37.5" customHeight="1">
      <c r="A39" s="186" t="s">
        <v>166</v>
      </c>
      <c r="B39" s="187"/>
      <c r="C39" s="187"/>
      <c r="D39" s="187"/>
      <c r="E39" s="187"/>
      <c r="F39" s="187"/>
    </row>
    <row r="41" spans="1:6" ht="42.75" customHeight="1">
      <c r="A41" s="186" t="s">
        <v>172</v>
      </c>
      <c r="B41" s="188"/>
      <c r="C41" s="188"/>
      <c r="D41" s="188"/>
      <c r="E41" s="188"/>
      <c r="F41" s="188"/>
    </row>
    <row r="43" spans="1:3" ht="12.75">
      <c r="A43" s="189" t="s">
        <v>194</v>
      </c>
      <c r="B43" s="189"/>
      <c r="C43" s="189"/>
    </row>
    <row r="46" spans="1:6" ht="24.75" customHeight="1">
      <c r="A46" s="175" t="s">
        <v>50</v>
      </c>
      <c r="B46" s="176"/>
      <c r="C46" s="176"/>
      <c r="D46" s="176"/>
      <c r="E46" s="176"/>
      <c r="F46" s="177"/>
    </row>
    <row r="47" spans="1:6" ht="19.5" customHeight="1">
      <c r="A47" s="178" t="s">
        <v>168</v>
      </c>
      <c r="B47" s="179"/>
      <c r="C47" s="179"/>
      <c r="D47" s="179"/>
      <c r="E47" s="179"/>
      <c r="F47" s="180"/>
    </row>
    <row r="48" spans="1:6" ht="13.5" customHeight="1">
      <c r="A48" s="181" t="s">
        <v>51</v>
      </c>
      <c r="B48" s="182"/>
      <c r="C48" s="182"/>
      <c r="D48" s="182"/>
      <c r="E48" s="182"/>
      <c r="F48" s="183"/>
    </row>
    <row r="49" spans="1:6" ht="15.75">
      <c r="A49" s="22"/>
      <c r="B49" s="23"/>
      <c r="C49" s="23"/>
      <c r="D49" s="23"/>
      <c r="E49" s="23"/>
      <c r="F49" s="23"/>
    </row>
  </sheetData>
  <sheetProtection formatCells="0" formatColumns="0" formatRows="0" insertColumns="0" insertRows="0" insertHyperlinks="0" deleteColumns="0" deleteRows="0" sort="0" autoFilter="0" pivotTables="0"/>
  <mergeCells count="12">
    <mergeCell ref="C2:C3"/>
    <mergeCell ref="E2:E3"/>
    <mergeCell ref="A1:F1"/>
    <mergeCell ref="A46:F46"/>
    <mergeCell ref="A47:F47"/>
    <mergeCell ref="A48:F48"/>
    <mergeCell ref="F2:F3"/>
    <mergeCell ref="A39:F39"/>
    <mergeCell ref="A41:F41"/>
    <mergeCell ref="A43:C43"/>
    <mergeCell ref="A2:A3"/>
    <mergeCell ref="B2:B3"/>
  </mergeCells>
  <printOptions/>
  <pageMargins left="0.75" right="0.2" top="0.3" bottom="0.26" header="0.17" footer="0.16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Анатолий</dc:creator>
  <cp:keywords/>
  <dc:description/>
  <cp:lastModifiedBy>GYPNORION</cp:lastModifiedBy>
  <cp:lastPrinted>2021-04-02T10:05:18Z</cp:lastPrinted>
  <dcterms:created xsi:type="dcterms:W3CDTF">2006-05-05T05:16:30Z</dcterms:created>
  <dcterms:modified xsi:type="dcterms:W3CDTF">2021-04-22T06:56:08Z</dcterms:modified>
  <cp:category/>
  <cp:version/>
  <cp:contentType/>
  <cp:contentStatus/>
</cp:coreProperties>
</file>